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 Officer\Documents\WACCI Finance\Accounts\ACE Accounts\Reports\Financial Reports\2016\"/>
    </mc:Choice>
  </mc:AlternateContent>
  <bookViews>
    <workbookView xWindow="480" yWindow="60" windowWidth="12120" windowHeight="9120" activeTab="1"/>
  </bookViews>
  <sheets>
    <sheet name="Sources and Uses of Funds" sheetId="4" r:id="rId1"/>
    <sheet name="uses of fund by component" sheetId="8" r:id="rId2"/>
    <sheet name="notes" sheetId="9" r:id="rId3"/>
  </sheets>
  <calcPr calcId="152511"/>
</workbook>
</file>

<file path=xl/calcChain.xml><?xml version="1.0" encoding="utf-8"?>
<calcChain xmlns="http://schemas.openxmlformats.org/spreadsheetml/2006/main">
  <c r="C36" i="8" l="1"/>
  <c r="G29" i="8" l="1"/>
  <c r="H29" i="8"/>
  <c r="H30" i="8"/>
  <c r="H31" i="8"/>
  <c r="H32" i="8"/>
  <c r="H33" i="8"/>
  <c r="H34" i="8"/>
  <c r="H40" i="8"/>
  <c r="H41" i="8"/>
  <c r="H47" i="8"/>
  <c r="F48" i="8"/>
  <c r="H48" i="8"/>
  <c r="F49" i="8"/>
  <c r="H49" i="8"/>
  <c r="H50" i="8"/>
  <c r="H51" i="8"/>
  <c r="H52" i="8"/>
  <c r="H53" i="8"/>
  <c r="H54" i="8"/>
  <c r="H55" i="8"/>
  <c r="H56" i="8"/>
  <c r="H57" i="8"/>
  <c r="H58" i="8"/>
  <c r="G47" i="8"/>
  <c r="G48" i="8"/>
  <c r="G49" i="8"/>
  <c r="G50" i="8"/>
  <c r="G51" i="8"/>
  <c r="G52" i="8"/>
  <c r="G53" i="8"/>
  <c r="G54" i="8"/>
  <c r="G55" i="8"/>
  <c r="G56" i="8"/>
  <c r="G57" i="8"/>
  <c r="G58" i="8"/>
  <c r="G40" i="8"/>
  <c r="G41" i="8"/>
  <c r="G36" i="8"/>
  <c r="G30" i="8"/>
  <c r="G31" i="8"/>
  <c r="G32" i="8"/>
  <c r="G33" i="8"/>
  <c r="G28" i="8"/>
  <c r="F22" i="8"/>
  <c r="H22" i="8"/>
  <c r="F23" i="8"/>
  <c r="H23" i="8"/>
  <c r="G23" i="8"/>
  <c r="G22" i="8"/>
  <c r="G21" i="8"/>
  <c r="E48" i="8"/>
  <c r="E49" i="8"/>
  <c r="E53" i="8"/>
  <c r="E54" i="8"/>
  <c r="E60" i="8"/>
  <c r="E47" i="8"/>
  <c r="E50" i="8"/>
  <c r="E51" i="8"/>
  <c r="E52" i="8"/>
  <c r="E55" i="8"/>
  <c r="E56" i="8"/>
  <c r="E57" i="8"/>
  <c r="E58" i="8"/>
  <c r="E46" i="8"/>
  <c r="E43" i="8"/>
  <c r="E40" i="8"/>
  <c r="E41" i="8"/>
  <c r="E39" i="8"/>
  <c r="E29" i="8"/>
  <c r="E30" i="8"/>
  <c r="E36" i="8"/>
  <c r="E31" i="8"/>
  <c r="E32" i="8"/>
  <c r="E33" i="8"/>
  <c r="E34" i="8"/>
  <c r="E28" i="8"/>
  <c r="E20" i="8"/>
  <c r="E22" i="8"/>
  <c r="E23" i="8"/>
  <c r="E25" i="8"/>
  <c r="E21" i="8"/>
  <c r="H21" i="8"/>
  <c r="D36" i="8"/>
  <c r="D96" i="8"/>
  <c r="E75" i="8"/>
  <c r="E77" i="8"/>
  <c r="E88" i="8"/>
  <c r="E91" i="8"/>
  <c r="F60" i="8"/>
  <c r="F36" i="8"/>
  <c r="F25" i="8"/>
  <c r="F75" i="8"/>
  <c r="F77" i="8"/>
  <c r="F88" i="8"/>
  <c r="F91" i="8"/>
  <c r="F96" i="8"/>
  <c r="C60" i="8"/>
  <c r="C25" i="8"/>
  <c r="C77" i="8"/>
  <c r="C91" i="8"/>
  <c r="C96" i="8"/>
  <c r="F85" i="8"/>
  <c r="F43" i="8"/>
  <c r="C43" i="8"/>
  <c r="D43" i="8"/>
  <c r="F82" i="8"/>
  <c r="D60" i="8"/>
  <c r="C82" i="8"/>
  <c r="C28" i="8"/>
  <c r="D22" i="4"/>
  <c r="C22" i="4"/>
  <c r="C28" i="4"/>
  <c r="F52" i="8"/>
  <c r="F28" i="8"/>
  <c r="F32" i="8"/>
  <c r="F33" i="8"/>
  <c r="C34" i="4"/>
  <c r="D50" i="4"/>
  <c r="D28" i="4"/>
  <c r="D51" i="4"/>
  <c r="D56" i="4"/>
  <c r="G94" i="8"/>
  <c r="H89" i="8"/>
  <c r="G88" i="8"/>
  <c r="G91" i="8"/>
  <c r="G81" i="8"/>
  <c r="F81" i="8"/>
  <c r="G82" i="8"/>
  <c r="H82" i="8"/>
  <c r="G83" i="8"/>
  <c r="F83" i="8"/>
  <c r="G80" i="8"/>
  <c r="F80" i="8"/>
  <c r="G75" i="8"/>
  <c r="F63" i="8"/>
  <c r="F72" i="8"/>
  <c r="G63" i="8"/>
  <c r="H63" i="8"/>
  <c r="H72" i="8"/>
  <c r="G46" i="8"/>
  <c r="H46" i="8"/>
  <c r="G39" i="8"/>
  <c r="G43" i="8"/>
  <c r="F40" i="8"/>
  <c r="H88" i="8"/>
  <c r="H80" i="8"/>
  <c r="C36" i="4"/>
  <c r="C48" i="4"/>
  <c r="C50" i="4" s="1"/>
  <c r="C51" i="4" s="1"/>
  <c r="C56" i="4" s="1"/>
  <c r="C46" i="4"/>
  <c r="C85" i="8"/>
  <c r="C44" i="4"/>
  <c r="C42" i="4"/>
  <c r="C72" i="8"/>
  <c r="C40" i="4"/>
  <c r="E94" i="8"/>
  <c r="E96" i="8" s="1"/>
  <c r="E89" i="8"/>
  <c r="D91" i="8"/>
  <c r="E81" i="8"/>
  <c r="E82" i="8"/>
  <c r="E83" i="8"/>
  <c r="E80" i="8"/>
  <c r="D85" i="8"/>
  <c r="D77" i="8"/>
  <c r="D72" i="8"/>
  <c r="E63" i="8"/>
  <c r="E72" i="8"/>
  <c r="D25" i="8"/>
  <c r="C32" i="4"/>
  <c r="H91" i="8"/>
  <c r="G85" i="8"/>
  <c r="E85" i="8"/>
  <c r="H75" i="8"/>
  <c r="H77" i="8"/>
  <c r="H81" i="8"/>
  <c r="H83" i="8"/>
  <c r="G72" i="8"/>
  <c r="G77" i="8"/>
  <c r="H94" i="8"/>
  <c r="G60" i="8"/>
  <c r="H28" i="8"/>
  <c r="G25" i="8"/>
  <c r="H39" i="8"/>
  <c r="H43" i="8"/>
  <c r="C38" i="4"/>
  <c r="G96" i="8"/>
  <c r="H25" i="8"/>
  <c r="H85" i="8"/>
  <c r="H60" i="8"/>
  <c r="H36" i="8"/>
  <c r="H96" i="8"/>
</calcChain>
</file>

<file path=xl/sharedStrings.xml><?xml version="1.0" encoding="utf-8"?>
<sst xmlns="http://schemas.openxmlformats.org/spreadsheetml/2006/main" count="141" uniqueCount="112">
  <si>
    <t>Total</t>
  </si>
  <si>
    <t>Expenditure</t>
  </si>
  <si>
    <t>Sources of Fund</t>
  </si>
  <si>
    <t>Add Receipts</t>
  </si>
  <si>
    <t>Total Financing</t>
  </si>
  <si>
    <t>Total Closing Cash Balance</t>
  </si>
  <si>
    <t>Actual</t>
  </si>
  <si>
    <t>Planned</t>
  </si>
  <si>
    <t>Variance</t>
  </si>
  <si>
    <t>Others</t>
  </si>
  <si>
    <t>Project</t>
  </si>
  <si>
    <t>Revised</t>
  </si>
  <si>
    <t>PAD</t>
  </si>
  <si>
    <t>Closing Balances</t>
  </si>
  <si>
    <t>Total Uses of Funds by Components</t>
  </si>
  <si>
    <t>Sub Total</t>
  </si>
  <si>
    <t>Explanation of</t>
  </si>
  <si>
    <t xml:space="preserve">PAD /Life of </t>
  </si>
  <si>
    <t>Cummulative for</t>
  </si>
  <si>
    <t xml:space="preserve">Cummulative for  </t>
  </si>
  <si>
    <t>Statement of Sources and Uses of Funds</t>
  </si>
  <si>
    <t>AFRICA HIGHER EDUCATION CENTERS OF EXCELLENCE PROJECT (126974)</t>
  </si>
  <si>
    <t>World Bank IDA Funds</t>
  </si>
  <si>
    <t>Uses of Funds (Breakdown)</t>
  </si>
  <si>
    <t>AFRICA HIGHER EDUCATION CENTERS OF EXCELLENCE PROJECT</t>
  </si>
  <si>
    <t xml:space="preserve">Grand Total Uses of Funds </t>
  </si>
  <si>
    <t>DISBURSEMENT LINKED TO INDICATORS</t>
  </si>
  <si>
    <t>ACTIONS TO BE COMPLETED</t>
  </si>
  <si>
    <t>STATUS OF ACTIONS COMPLETION</t>
  </si>
  <si>
    <t>AMOUNT ALLOCATED</t>
  </si>
  <si>
    <t>AMOUNT DISBURSED</t>
  </si>
  <si>
    <t>UNDISBURSED BALANCE</t>
  </si>
  <si>
    <t>NOTES ANNEX</t>
  </si>
  <si>
    <t xml:space="preserve">Less:  ACE Expenditure </t>
  </si>
  <si>
    <t>Government Funds</t>
  </si>
  <si>
    <t>1.0 Set-up Institutional Framework for Commencement of Ace</t>
  </si>
  <si>
    <t xml:space="preserve">   1.2 Governance Framework in Place </t>
  </si>
  <si>
    <t xml:space="preserve">   1.1  Negotiate and sign funding contract</t>
  </si>
  <si>
    <t xml:space="preserve">   1.4 Collect, Collate and Analyse Data for M&amp;E </t>
  </si>
  <si>
    <t xml:space="preserve">   1.5 Schedule and Hold ACE M&amp;E Meetings</t>
  </si>
  <si>
    <t xml:space="preserve">   1.3 Schedule Hold ACE Implementation Meetings </t>
  </si>
  <si>
    <t>(USD)</t>
  </si>
  <si>
    <t>2.0 Strengthen Education Capacity</t>
  </si>
  <si>
    <t xml:space="preserve">    2.6 Attract, retain and retool faculty in ACE relevant areas</t>
  </si>
  <si>
    <t>3.0 Strengthen Education Capacity &amp; Development Impact</t>
  </si>
  <si>
    <t xml:space="preserve">    3.1 Broaden students' knowledge through exposure to advanced institutions </t>
  </si>
  <si>
    <t xml:space="preserve">    3.2 Establish new partnerships and strengthen existing ones in T &amp; R </t>
  </si>
  <si>
    <t>4.0 Strengthen research capacity (excellence)</t>
  </si>
  <si>
    <t xml:space="preserve">    4.1 Upgrade WACCI model farm </t>
  </si>
  <si>
    <t>5.0 Strengthen  education and research capacity (financial sustainability)</t>
  </si>
  <si>
    <t xml:space="preserve">6.0 Strengthen  education and research capacity </t>
  </si>
  <si>
    <t xml:space="preserve">    6.1 Provide and maintain academic infrastructure/T &amp; R facilities </t>
  </si>
  <si>
    <t xml:space="preserve">7.0 Adhere to best Financial Management Practices </t>
  </si>
  <si>
    <t xml:space="preserve">    7.1 Prepare and submit annual financial reports</t>
  </si>
  <si>
    <t xml:space="preserve">    7.2 Ensure transparency in financial management (web-access to reports) </t>
  </si>
  <si>
    <t>8.0 Undertake best procurement practices</t>
  </si>
  <si>
    <t xml:space="preserve">    8.1 Undertake third-party procurement processes verification</t>
  </si>
  <si>
    <t xml:space="preserve">    8.1 Ensure timeliness of procurement process</t>
  </si>
  <si>
    <t>Contingency</t>
  </si>
  <si>
    <t>1.0 - Set-up Institutional Framework for Commencement of  ACE</t>
  </si>
  <si>
    <t>2.0 - Strengthen Education Capacity</t>
  </si>
  <si>
    <t>3.0 - Strengthen Education Capacity &amp; Development Impact</t>
  </si>
  <si>
    <t>4.0 - Strengthen Research Capacity (Excellence)</t>
  </si>
  <si>
    <t>5.0 - Strengthen Education &amp; Research Capacity (Fin. Sustainability)</t>
  </si>
  <si>
    <t>6.0 - Strengthen Education &amp; Research Capacity</t>
  </si>
  <si>
    <t>7.0 - Adhere to Best Financial Management Practices</t>
  </si>
  <si>
    <t>8.0 - Undertake Best Procurement Practices</t>
  </si>
  <si>
    <t>9.0 - Contingency</t>
  </si>
  <si>
    <t>AFRICA CENTER OF EXCELLENCE FOR TRAINING SEED SCIENTISTS &amp; TECHNOLOGISTS</t>
  </si>
  <si>
    <t>Note 1</t>
  </si>
  <si>
    <t>Note 2</t>
  </si>
  <si>
    <t>Note 3</t>
  </si>
  <si>
    <t>4 Years</t>
  </si>
  <si>
    <t>Prof. Eric Danquah</t>
  </si>
  <si>
    <t>(Centre Leader)</t>
  </si>
  <si>
    <t>Signed by:</t>
  </si>
  <si>
    <t xml:space="preserve">                                  Professor Eric Danquah</t>
  </si>
  <si>
    <t xml:space="preserve"> Centre Leader:…………………………</t>
  </si>
  <si>
    <t>Signed by:………………………</t>
  </si>
  <si>
    <t>Semi-Annual Period ending June 2016</t>
  </si>
  <si>
    <t>Financial Year End June 2016</t>
  </si>
  <si>
    <t>for the semi-annual period ending June 2016</t>
  </si>
  <si>
    <t xml:space="preserve">    2.2 Register Continuing Students</t>
  </si>
  <si>
    <t xml:space="preserve">    2.3 Offer required taught courses to first year PhD and Mphil SST students</t>
  </si>
  <si>
    <t xml:space="preserve">    2.4 Organise training workshops and serminars for students' learning</t>
  </si>
  <si>
    <t xml:space="preserve">    4.2 Build Lecture Rooms, Seed Science Laboratory and Bioinformatics Platform </t>
  </si>
  <si>
    <t xml:space="preserve">    4.3 Constitute students' supervisory committees and ensure research supervision</t>
  </si>
  <si>
    <t xml:space="preserve">    4.4 Publish research in recognized and peer-reviewed journals </t>
  </si>
  <si>
    <t xml:space="preserve">    4.5 Students undertake research in home institutions </t>
  </si>
  <si>
    <t xml:space="preserve">    4.6 Procure Seed Science Laboratory Equipment</t>
  </si>
  <si>
    <t xml:space="preserve">    4.7 Procure Bioinformatics Equipment &amp; Accessories</t>
  </si>
  <si>
    <t xml:space="preserve">    5.1 Raise revenue from external sources (full cost fees payment - Sponsors &amp; Donors)</t>
  </si>
  <si>
    <t xml:space="preserve">    5.2 Raise revenue from external sources (commercialization and tech. marketing)</t>
  </si>
  <si>
    <t xml:space="preserve">    5.3 Raise revenue from external sources (short term training)</t>
  </si>
  <si>
    <t xml:space="preserve">    5.4 Raise revenue from external sources (consultancy services)</t>
  </si>
  <si>
    <t xml:space="preserve">    5.5 Raise revenue from external sources (fees from greenhouse facilities &amp; labs)</t>
  </si>
  <si>
    <t xml:space="preserve">    5.6 Raise revenue from external sources (rent from facilities hiring)</t>
  </si>
  <si>
    <t xml:space="preserve">    5.7 Raise revenue from external sources (endowment funds establishment)</t>
  </si>
  <si>
    <t xml:space="preserve">    5.8 Raise revenue from external sources (contract research overheads)</t>
  </si>
  <si>
    <t xml:space="preserve">    7.3 Ensure internal &amp; external audit oversight</t>
  </si>
  <si>
    <t xml:space="preserve">    7.4 Ensure complete retirement of funds advanced for students' research</t>
  </si>
  <si>
    <t xml:space="preserve">    2.7 Procure cross-country 4 X 4 vehicle</t>
  </si>
  <si>
    <t>Opening Cash Balance 01.01.2016</t>
  </si>
  <si>
    <t xml:space="preserve">    2.2 Admit Quality Students into Mphil SST Programme</t>
  </si>
  <si>
    <t xml:space="preserve">    2.1 Admit Quality Students into PhD Programme</t>
  </si>
  <si>
    <t xml:space="preserve">    3.3 ACE Workshops and Management/Staff Travel</t>
  </si>
  <si>
    <t xml:space="preserve">    4.8 Procure 33-seator bus students' travel </t>
  </si>
  <si>
    <t xml:space="preserve">    4.9 Procure and install accounting software</t>
  </si>
  <si>
    <t xml:space="preserve">    4.10 Procure Network Equipment &amp; Accessories</t>
  </si>
  <si>
    <t xml:space="preserve">    4.11 Procure Computers and Accessories</t>
  </si>
  <si>
    <t xml:space="preserve">    4.12 Procure General Office Consumables</t>
  </si>
  <si>
    <t xml:space="preserve">    4.13 Vehicle Running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</si>
</sst>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9" fillId="0" borderId="0"/>
  </cellStyleXfs>
  <cellXfs count="14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/>
    <xf numFmtId="0" fontId="0" fillId="2" borderId="11" xfId="0" applyFill="1" applyBorder="1"/>
    <xf numFmtId="0" fontId="0" fillId="2" borderId="3" xfId="0" applyFill="1" applyBorder="1"/>
    <xf numFmtId="0" fontId="0" fillId="2" borderId="5" xfId="0" applyFill="1" applyBorder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2" fillId="0" borderId="14" xfId="0" applyFont="1" applyBorder="1"/>
    <xf numFmtId="0" fontId="2" fillId="2" borderId="11" xfId="0" applyFont="1" applyFill="1" applyBorder="1"/>
    <xf numFmtId="0" fontId="0" fillId="0" borderId="15" xfId="0" applyBorder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/>
    </xf>
    <xf numFmtId="0" fontId="6" fillId="0" borderId="2" xfId="0" applyFont="1" applyBorder="1"/>
    <xf numFmtId="0" fontId="1" fillId="0" borderId="3" xfId="0" applyFont="1" applyBorder="1" applyAlignment="1">
      <alignment horizontal="center"/>
    </xf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6" xfId="0" applyFont="1" applyBorder="1"/>
    <xf numFmtId="43" fontId="0" fillId="0" borderId="8" xfId="1" applyFont="1" applyBorder="1"/>
    <xf numFmtId="43" fontId="0" fillId="0" borderId="8" xfId="0" applyNumberFormat="1" applyBorder="1"/>
    <xf numFmtId="43" fontId="0" fillId="0" borderId="6" xfId="1" applyFont="1" applyBorder="1"/>
    <xf numFmtId="43" fontId="0" fillId="0" borderId="6" xfId="0" applyNumberFormat="1" applyBorder="1"/>
    <xf numFmtId="0" fontId="0" fillId="0" borderId="3" xfId="0" applyFill="1" applyBorder="1"/>
    <xf numFmtId="0" fontId="0" fillId="0" borderId="0" xfId="0" applyFill="1" applyBorder="1"/>
    <xf numFmtId="0" fontId="0" fillId="0" borderId="16" xfId="0" applyFill="1" applyBorder="1"/>
    <xf numFmtId="0" fontId="0" fillId="0" borderId="6" xfId="0" applyFill="1" applyBorder="1"/>
    <xf numFmtId="43" fontId="0" fillId="0" borderId="6" xfId="1" applyFont="1" applyFill="1" applyBorder="1"/>
    <xf numFmtId="43" fontId="0" fillId="0" borderId="6" xfId="0" applyNumberFormat="1" applyFill="1" applyBorder="1"/>
    <xf numFmtId="43" fontId="2" fillId="0" borderId="12" xfId="1" applyFont="1" applyBorder="1" applyAlignment="1">
      <alignment horizontal="right"/>
    </xf>
    <xf numFmtId="43" fontId="2" fillId="0" borderId="12" xfId="1" applyFont="1" applyBorder="1"/>
    <xf numFmtId="0" fontId="0" fillId="0" borderId="18" xfId="0" applyBorder="1"/>
    <xf numFmtId="0" fontId="0" fillId="0" borderId="19" xfId="0" applyBorder="1"/>
    <xf numFmtId="43" fontId="2" fillId="0" borderId="6" xfId="1" applyFont="1" applyBorder="1"/>
    <xf numFmtId="0" fontId="2" fillId="0" borderId="16" xfId="0" applyFont="1" applyBorder="1"/>
    <xf numFmtId="0" fontId="2" fillId="0" borderId="20" xfId="0" applyFont="1" applyBorder="1" applyAlignment="1">
      <alignment horizontal="left"/>
    </xf>
    <xf numFmtId="43" fontId="2" fillId="0" borderId="22" xfId="1" applyFont="1" applyBorder="1"/>
    <xf numFmtId="0" fontId="0" fillId="0" borderId="16" xfId="0" applyBorder="1"/>
    <xf numFmtId="0" fontId="2" fillId="0" borderId="2" xfId="0" applyFont="1" applyBorder="1"/>
    <xf numFmtId="43" fontId="6" fillId="0" borderId="6" xfId="1" applyFont="1" applyBorder="1"/>
    <xf numFmtId="43" fontId="2" fillId="0" borderId="7" xfId="1" applyFont="1" applyBorder="1"/>
    <xf numFmtId="43" fontId="6" fillId="0" borderId="7" xfId="1" applyFont="1" applyBorder="1"/>
    <xf numFmtId="43" fontId="0" fillId="0" borderId="16" xfId="1" applyFont="1" applyBorder="1"/>
    <xf numFmtId="43" fontId="0" fillId="0" borderId="16" xfId="0" applyNumberFormat="1" applyBorder="1"/>
    <xf numFmtId="43" fontId="2" fillId="0" borderId="21" xfId="0" applyNumberFormat="1" applyFont="1" applyBorder="1"/>
    <xf numFmtId="43" fontId="1" fillId="0" borderId="6" xfId="1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 wrapText="1"/>
    </xf>
    <xf numFmtId="43" fontId="0" fillId="0" borderId="6" xfId="0" applyNumberFormat="1" applyBorder="1" applyAlignment="1">
      <alignment horizontal="right"/>
    </xf>
    <xf numFmtId="43" fontId="0" fillId="0" borderId="16" xfId="0" applyNumberFormat="1" applyBorder="1" applyAlignment="1">
      <alignment horizontal="right"/>
    </xf>
    <xf numFmtId="43" fontId="2" fillId="0" borderId="12" xfId="0" applyNumberFormat="1" applyFont="1" applyBorder="1"/>
    <xf numFmtId="43" fontId="0" fillId="0" borderId="7" xfId="1" applyFont="1" applyBorder="1"/>
    <xf numFmtId="0" fontId="2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 applyAlignment="1">
      <alignment horizontal="center"/>
    </xf>
    <xf numFmtId="43" fontId="0" fillId="0" borderId="12" xfId="0" applyNumberFormat="1" applyBorder="1"/>
    <xf numFmtId="0" fontId="1" fillId="0" borderId="15" xfId="0" applyFont="1" applyBorder="1" applyAlignment="1">
      <alignment horizontal="center"/>
    </xf>
    <xf numFmtId="0" fontId="0" fillId="0" borderId="23" xfId="0" applyBorder="1"/>
    <xf numFmtId="43" fontId="0" fillId="0" borderId="12" xfId="1" applyFont="1" applyBorder="1"/>
    <xf numFmtId="43" fontId="1" fillId="0" borderId="15" xfId="1" applyFont="1" applyBorder="1" applyAlignment="1">
      <alignment horizontal="center"/>
    </xf>
    <xf numFmtId="43" fontId="1" fillId="0" borderId="12" xfId="0" applyNumberFormat="1" applyFont="1" applyBorder="1"/>
    <xf numFmtId="0" fontId="6" fillId="0" borderId="16" xfId="0" applyFont="1" applyBorder="1"/>
    <xf numFmtId="0" fontId="1" fillId="0" borderId="16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12" xfId="0" applyFont="1" applyBorder="1"/>
    <xf numFmtId="0" fontId="1" fillId="0" borderId="6" xfId="0" applyFont="1" applyBorder="1"/>
    <xf numFmtId="43" fontId="0" fillId="0" borderId="0" xfId="0" applyNumberFormat="1"/>
    <xf numFmtId="44" fontId="1" fillId="0" borderId="6" xfId="2" applyFont="1" applyBorder="1"/>
    <xf numFmtId="44" fontId="1" fillId="0" borderId="6" xfId="0" applyNumberFormat="1" applyFont="1" applyBorder="1"/>
    <xf numFmtId="44" fontId="0" fillId="0" borderId="6" xfId="2" applyFont="1" applyBorder="1"/>
    <xf numFmtId="0" fontId="0" fillId="0" borderId="24" xfId="0" applyBorder="1"/>
    <xf numFmtId="0" fontId="0" fillId="0" borderId="25" xfId="0" applyBorder="1"/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3"/>
    <xf numFmtId="0" fontId="1" fillId="0" borderId="0" xfId="3" applyBorder="1"/>
    <xf numFmtId="0" fontId="0" fillId="0" borderId="26" xfId="0" applyBorder="1"/>
    <xf numFmtId="0" fontId="5" fillId="0" borderId="0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27" xfId="0" applyBorder="1"/>
    <xf numFmtId="43" fontId="0" fillId="0" borderId="0" xfId="1" applyFont="1"/>
    <xf numFmtId="43" fontId="1" fillId="0" borderId="0" xfId="1"/>
    <xf numFmtId="0" fontId="0" fillId="2" borderId="6" xfId="0" applyFill="1" applyBorder="1"/>
    <xf numFmtId="0" fontId="2" fillId="0" borderId="25" xfId="0" applyFont="1" applyBorder="1"/>
    <xf numFmtId="43" fontId="1" fillId="0" borderId="0" xfId="3" applyNumberFormat="1"/>
    <xf numFmtId="43" fontId="2" fillId="0" borderId="17" xfId="1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3" fontId="0" fillId="0" borderId="3" xfId="1" applyFont="1" applyFill="1" applyBorder="1"/>
    <xf numFmtId="0" fontId="0" fillId="0" borderId="2" xfId="0" applyFill="1" applyBorder="1"/>
    <xf numFmtId="43" fontId="0" fillId="0" borderId="23" xfId="1" applyFont="1" applyFill="1" applyBorder="1"/>
    <xf numFmtId="0" fontId="0" fillId="0" borderId="23" xfId="0" applyFill="1" applyBorder="1"/>
    <xf numFmtId="43" fontId="6" fillId="0" borderId="17" xfId="1" applyFont="1" applyBorder="1"/>
    <xf numFmtId="43" fontId="0" fillId="0" borderId="17" xfId="1" applyFont="1" applyBorder="1"/>
    <xf numFmtId="0" fontId="0" fillId="0" borderId="17" xfId="0" applyBorder="1"/>
    <xf numFmtId="43" fontId="0" fillId="0" borderId="8" xfId="0" applyNumberFormat="1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65"/>
  <sheetViews>
    <sheetView topLeftCell="A37" zoomScaleNormal="100" workbookViewId="0">
      <selection activeCell="C68" sqref="C68"/>
    </sheetView>
  </sheetViews>
  <sheetFormatPr defaultRowHeight="12.75" x14ac:dyDescent="0.2"/>
  <cols>
    <col min="2" max="2" width="59.85546875" customWidth="1"/>
    <col min="3" max="3" width="22.5703125" customWidth="1"/>
    <col min="4" max="4" width="27" customWidth="1"/>
  </cols>
  <sheetData>
    <row r="3" spans="2:6" ht="15.75" x14ac:dyDescent="0.25">
      <c r="B3" s="24"/>
      <c r="C3" s="4"/>
      <c r="D3" s="4"/>
    </row>
    <row r="4" spans="2:6" ht="15.75" x14ac:dyDescent="0.25">
      <c r="B4" s="24"/>
      <c r="C4" s="4"/>
      <c r="D4" s="4"/>
    </row>
    <row r="5" spans="2:6" x14ac:dyDescent="0.2">
      <c r="B5" s="39"/>
      <c r="C5" s="40"/>
      <c r="D5" s="41"/>
    </row>
    <row r="6" spans="2:6" x14ac:dyDescent="0.2">
      <c r="B6" s="126"/>
      <c r="C6" s="127"/>
      <c r="D6" s="128"/>
    </row>
    <row r="7" spans="2:6" x14ac:dyDescent="0.2">
      <c r="B7" s="126" t="s">
        <v>68</v>
      </c>
      <c r="C7" s="127"/>
      <c r="D7" s="128"/>
    </row>
    <row r="8" spans="2:6" ht="15" x14ac:dyDescent="0.25">
      <c r="B8" s="132" t="s">
        <v>21</v>
      </c>
      <c r="C8" s="133"/>
      <c r="D8" s="134"/>
    </row>
    <row r="9" spans="2:6" x14ac:dyDescent="0.2">
      <c r="B9" s="126" t="s">
        <v>20</v>
      </c>
      <c r="C9" s="127"/>
      <c r="D9" s="128"/>
    </row>
    <row r="10" spans="2:6" x14ac:dyDescent="0.2">
      <c r="B10" s="129" t="s">
        <v>81</v>
      </c>
      <c r="C10" s="130"/>
      <c r="D10" s="131"/>
    </row>
    <row r="12" spans="2:6" x14ac:dyDescent="0.2">
      <c r="B12" s="2"/>
      <c r="C12" s="2"/>
      <c r="D12" s="42"/>
      <c r="E12" s="1"/>
      <c r="F12" s="1"/>
    </row>
    <row r="13" spans="2:6" x14ac:dyDescent="0.2">
      <c r="B13" s="6"/>
      <c r="C13" s="6"/>
      <c r="D13" s="43" t="s">
        <v>19</v>
      </c>
      <c r="E13" s="1"/>
      <c r="F13" s="1"/>
    </row>
    <row r="14" spans="2:6" ht="25.5" x14ac:dyDescent="0.2">
      <c r="B14" s="26" t="s">
        <v>2</v>
      </c>
      <c r="C14" s="76" t="s">
        <v>79</v>
      </c>
      <c r="D14" s="108" t="s">
        <v>80</v>
      </c>
      <c r="E14" s="1"/>
      <c r="F14" s="1"/>
    </row>
    <row r="15" spans="2:6" x14ac:dyDescent="0.2">
      <c r="B15" s="21"/>
      <c r="C15" s="21"/>
      <c r="D15" s="44"/>
      <c r="E15" s="1"/>
      <c r="F15" s="1"/>
    </row>
    <row r="16" spans="2:6" x14ac:dyDescent="0.2">
      <c r="B16" s="16"/>
      <c r="C16" s="16"/>
      <c r="D16" s="12"/>
    </row>
    <row r="17" spans="2:4" x14ac:dyDescent="0.2">
      <c r="B17" s="25" t="s">
        <v>102</v>
      </c>
      <c r="C17" s="48">
        <v>544635</v>
      </c>
      <c r="D17" s="12"/>
    </row>
    <row r="18" spans="2:4" x14ac:dyDescent="0.2">
      <c r="B18" s="3"/>
      <c r="C18" s="9"/>
      <c r="D18" s="9"/>
    </row>
    <row r="19" spans="2:4" x14ac:dyDescent="0.2">
      <c r="B19" s="34" t="s">
        <v>34</v>
      </c>
      <c r="C19" s="50">
        <v>0</v>
      </c>
      <c r="D19" s="50">
        <v>0</v>
      </c>
    </row>
    <row r="20" spans="2:4" x14ac:dyDescent="0.2">
      <c r="B20" s="3" t="s">
        <v>22</v>
      </c>
      <c r="C20" s="80">
        <v>0</v>
      </c>
      <c r="D20" s="80">
        <v>0</v>
      </c>
    </row>
    <row r="21" spans="2:4" ht="13.5" thickBot="1" x14ac:dyDescent="0.25">
      <c r="B21" s="3" t="s">
        <v>9</v>
      </c>
      <c r="C21" s="80">
        <v>0</v>
      </c>
      <c r="D21" s="80">
        <v>0</v>
      </c>
    </row>
    <row r="22" spans="2:4" ht="13.5" thickBot="1" x14ac:dyDescent="0.25">
      <c r="B22" s="94" t="s">
        <v>0</v>
      </c>
      <c r="C22" s="58">
        <f>SUM(C17:C21)</f>
        <v>544635</v>
      </c>
      <c r="D22" s="58">
        <f>SUM(D17:D21)</f>
        <v>0</v>
      </c>
    </row>
    <row r="23" spans="2:4" x14ac:dyDescent="0.2">
      <c r="B23" s="17"/>
      <c r="C23" s="18"/>
      <c r="D23" s="18"/>
    </row>
    <row r="24" spans="2:4" x14ac:dyDescent="0.2">
      <c r="B24" s="25" t="s">
        <v>3</v>
      </c>
      <c r="C24" s="9"/>
      <c r="D24" s="9"/>
    </row>
    <row r="25" spans="2:4" x14ac:dyDescent="0.2">
      <c r="B25" s="34" t="s">
        <v>34</v>
      </c>
      <c r="C25" s="50">
        <v>0</v>
      </c>
      <c r="D25" s="50">
        <v>0</v>
      </c>
    </row>
    <row r="26" spans="2:4" x14ac:dyDescent="0.2">
      <c r="B26" s="3" t="s">
        <v>22</v>
      </c>
      <c r="C26" s="50">
        <v>1000000</v>
      </c>
      <c r="D26" s="50">
        <v>1728855.7</v>
      </c>
    </row>
    <row r="27" spans="2:4" ht="13.5" thickBot="1" x14ac:dyDescent="0.25">
      <c r="B27" s="3" t="s">
        <v>9</v>
      </c>
      <c r="C27" s="80">
        <v>0</v>
      </c>
      <c r="D27" s="80">
        <v>0</v>
      </c>
    </row>
    <row r="28" spans="2:4" ht="13.5" thickBot="1" x14ac:dyDescent="0.25">
      <c r="B28" s="94" t="s">
        <v>4</v>
      </c>
      <c r="C28" s="79">
        <f>SUM(C22:C27)</f>
        <v>1544635</v>
      </c>
      <c r="D28" s="84">
        <f>SUM(D22:D27)</f>
        <v>1728855.7</v>
      </c>
    </row>
    <row r="29" spans="2:4" x14ac:dyDescent="0.2">
      <c r="B29" s="30"/>
      <c r="C29" s="18"/>
      <c r="D29" s="18"/>
    </row>
    <row r="30" spans="2:4" x14ac:dyDescent="0.2">
      <c r="B30" s="25" t="s">
        <v>33</v>
      </c>
      <c r="C30" s="9"/>
      <c r="D30" s="9"/>
    </row>
    <row r="31" spans="2:4" x14ac:dyDescent="0.2">
      <c r="B31" s="3"/>
      <c r="C31" s="9"/>
      <c r="D31" s="9"/>
    </row>
    <row r="32" spans="2:4" x14ac:dyDescent="0.2">
      <c r="B32" s="75" t="s">
        <v>59</v>
      </c>
      <c r="C32" s="51">
        <f>'uses of fund by component'!C25</f>
        <v>507.19</v>
      </c>
      <c r="D32" s="50">
        <v>0</v>
      </c>
    </row>
    <row r="33" spans="2:4" x14ac:dyDescent="0.2">
      <c r="B33" s="34"/>
      <c r="C33" s="9"/>
      <c r="D33" s="50"/>
    </row>
    <row r="34" spans="2:4" x14ac:dyDescent="0.2">
      <c r="B34" s="75" t="s">
        <v>60</v>
      </c>
      <c r="C34" s="51">
        <f>'uses of fund by component'!C36</f>
        <v>226419.78999999998</v>
      </c>
      <c r="D34" s="50">
        <v>0</v>
      </c>
    </row>
    <row r="35" spans="2:4" x14ac:dyDescent="0.2">
      <c r="B35" s="90"/>
      <c r="C35" s="10"/>
      <c r="D35" s="50"/>
    </row>
    <row r="36" spans="2:4" x14ac:dyDescent="0.2">
      <c r="B36" s="91" t="s">
        <v>61</v>
      </c>
      <c r="C36" s="77">
        <f>'uses of fund by component'!C43</f>
        <v>1145.81</v>
      </c>
      <c r="D36" s="50">
        <v>0</v>
      </c>
    </row>
    <row r="37" spans="2:4" x14ac:dyDescent="0.2">
      <c r="B37" s="90"/>
      <c r="C37" s="10"/>
      <c r="D37" s="50"/>
    </row>
    <row r="38" spans="2:4" x14ac:dyDescent="0.2">
      <c r="B38" s="91" t="s">
        <v>62</v>
      </c>
      <c r="C38" s="77">
        <f>'uses of fund by component'!C60</f>
        <v>147305.14000000001</v>
      </c>
      <c r="D38" s="50">
        <v>0</v>
      </c>
    </row>
    <row r="39" spans="2:4" x14ac:dyDescent="0.2">
      <c r="B39" s="90"/>
      <c r="C39" s="10"/>
      <c r="D39" s="9"/>
    </row>
    <row r="40" spans="2:4" x14ac:dyDescent="0.2">
      <c r="B40" s="91" t="s">
        <v>63</v>
      </c>
      <c r="C40" s="77">
        <f>'uses of fund by component'!C72</f>
        <v>0</v>
      </c>
      <c r="D40" s="9"/>
    </row>
    <row r="41" spans="2:4" x14ac:dyDescent="0.2">
      <c r="B41" s="90"/>
      <c r="C41" s="10"/>
      <c r="D41" s="9"/>
    </row>
    <row r="42" spans="2:4" x14ac:dyDescent="0.2">
      <c r="B42" s="91" t="s">
        <v>64</v>
      </c>
      <c r="C42" s="77">
        <f>'uses of fund by component'!C77</f>
        <v>0</v>
      </c>
      <c r="D42" s="9"/>
    </row>
    <row r="43" spans="2:4" x14ac:dyDescent="0.2">
      <c r="B43" s="91"/>
      <c r="C43" s="10"/>
      <c r="D43" s="9"/>
    </row>
    <row r="44" spans="2:4" x14ac:dyDescent="0.2">
      <c r="B44" s="91" t="s">
        <v>65</v>
      </c>
      <c r="C44" s="77">
        <f>'uses of fund by component'!C85</f>
        <v>4700</v>
      </c>
      <c r="D44" s="9"/>
    </row>
    <row r="45" spans="2:4" x14ac:dyDescent="0.2">
      <c r="B45" s="91"/>
      <c r="C45" s="10"/>
      <c r="D45" s="9"/>
    </row>
    <row r="46" spans="2:4" x14ac:dyDescent="0.2">
      <c r="B46" s="91" t="s">
        <v>66</v>
      </c>
      <c r="C46" s="77">
        <f>'uses of fund by component'!C91</f>
        <v>0</v>
      </c>
      <c r="D46" s="9"/>
    </row>
    <row r="47" spans="2:4" x14ac:dyDescent="0.2">
      <c r="B47" s="91"/>
      <c r="C47" s="10"/>
      <c r="D47" s="9"/>
    </row>
    <row r="48" spans="2:4" ht="13.5" thickBot="1" x14ac:dyDescent="0.25">
      <c r="B48" s="91" t="s">
        <v>67</v>
      </c>
      <c r="C48" s="78">
        <f>'uses of fund by component'!C94</f>
        <v>515.04</v>
      </c>
      <c r="D48" s="71">
        <v>0</v>
      </c>
    </row>
    <row r="49" spans="2:4" ht="13.5" thickBot="1" x14ac:dyDescent="0.25">
      <c r="B49" s="92"/>
      <c r="C49" s="27"/>
      <c r="D49" s="27"/>
    </row>
    <row r="50" spans="2:4" ht="13.5" thickBot="1" x14ac:dyDescent="0.25">
      <c r="B50" s="93" t="s">
        <v>14</v>
      </c>
      <c r="C50" s="79">
        <f>SUM(C32:C48)</f>
        <v>380592.97</v>
      </c>
      <c r="D50" s="84">
        <f>SUM(D32:D48)</f>
        <v>0</v>
      </c>
    </row>
    <row r="51" spans="2:4" ht="13.5" thickBot="1" x14ac:dyDescent="0.25">
      <c r="B51" s="94" t="s">
        <v>13</v>
      </c>
      <c r="C51" s="79">
        <f>C28-C50</f>
        <v>1164042.03</v>
      </c>
      <c r="D51" s="84">
        <f>D28-D50</f>
        <v>1728855.7</v>
      </c>
    </row>
    <row r="52" spans="2:4" x14ac:dyDescent="0.2">
      <c r="B52" s="9"/>
      <c r="C52" s="9"/>
      <c r="D52" s="100"/>
    </row>
    <row r="53" spans="2:4" x14ac:dyDescent="0.2">
      <c r="B53" s="34" t="s">
        <v>34</v>
      </c>
      <c r="C53" s="9"/>
      <c r="D53" s="9"/>
    </row>
    <row r="54" spans="2:4" x14ac:dyDescent="0.2">
      <c r="B54" s="3" t="s">
        <v>22</v>
      </c>
      <c r="C54" s="9"/>
      <c r="D54" s="9"/>
    </row>
    <row r="55" spans="2:4" ht="13.5" thickBot="1" x14ac:dyDescent="0.25">
      <c r="B55" s="3" t="s">
        <v>9</v>
      </c>
      <c r="C55" s="9"/>
      <c r="D55" s="86"/>
    </row>
    <row r="56" spans="2:4" ht="13.5" thickBot="1" x14ac:dyDescent="0.25">
      <c r="B56" s="113" t="s">
        <v>5</v>
      </c>
      <c r="C56" s="79">
        <f>C51</f>
        <v>1164042.03</v>
      </c>
      <c r="D56" s="84">
        <f>D51</f>
        <v>1728855.7</v>
      </c>
    </row>
    <row r="57" spans="2:4" x14ac:dyDescent="0.2">
      <c r="B57" s="9"/>
      <c r="C57" s="5"/>
      <c r="D57" s="101"/>
    </row>
    <row r="58" spans="2:4" x14ac:dyDescent="0.2">
      <c r="B58" s="112"/>
      <c r="C58" s="19"/>
      <c r="D58" s="19"/>
    </row>
    <row r="60" spans="2:4" x14ac:dyDescent="0.2">
      <c r="C60" s="110"/>
    </row>
    <row r="61" spans="2:4" x14ac:dyDescent="0.2">
      <c r="C61" s="110"/>
    </row>
    <row r="62" spans="2:4" x14ac:dyDescent="0.2">
      <c r="C62" s="110"/>
    </row>
    <row r="63" spans="2:4" x14ac:dyDescent="0.2">
      <c r="B63" s="104" t="s">
        <v>75</v>
      </c>
      <c r="C63" s="111"/>
    </row>
    <row r="64" spans="2:4" x14ac:dyDescent="0.2">
      <c r="B64" s="104" t="s">
        <v>77</v>
      </c>
      <c r="C64" s="114"/>
    </row>
    <row r="65" spans="2:3" x14ac:dyDescent="0.2">
      <c r="B65" s="105" t="s">
        <v>76</v>
      </c>
      <c r="C65" s="105"/>
    </row>
  </sheetData>
  <mergeCells count="5">
    <mergeCell ref="B6:D6"/>
    <mergeCell ref="B7:D7"/>
    <mergeCell ref="B9:D9"/>
    <mergeCell ref="B10:D10"/>
    <mergeCell ref="B8:D8"/>
  </mergeCells>
  <phoneticPr fontId="0" type="noConversion"/>
  <pageMargins left="0.57999999999999996" right="0.47" top="0.63" bottom="0.66" header="0.31" footer="0.3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09"/>
  <sheetViews>
    <sheetView tabSelected="1" topLeftCell="B84" zoomScaleNormal="100" workbookViewId="0">
      <selection activeCell="F94" sqref="F94"/>
    </sheetView>
  </sheetViews>
  <sheetFormatPr defaultRowHeight="12.75" x14ac:dyDescent="0.2"/>
  <cols>
    <col min="2" max="2" width="70.28515625" customWidth="1"/>
    <col min="3" max="3" width="11.28515625" bestFit="1" customWidth="1"/>
    <col min="4" max="4" width="12.85546875" bestFit="1" customWidth="1"/>
    <col min="5" max="5" width="13.28515625" customWidth="1"/>
    <col min="6" max="6" width="12.85546875" bestFit="1" customWidth="1"/>
    <col min="7" max="7" width="16.85546875" bestFit="1" customWidth="1"/>
    <col min="8" max="8" width="12.85546875" bestFit="1" customWidth="1"/>
    <col min="9" max="9" width="14.85546875" customWidth="1"/>
    <col min="10" max="10" width="10.85546875" bestFit="1" customWidth="1"/>
  </cols>
  <sheetData>
    <row r="4" spans="1:11" x14ac:dyDescent="0.2">
      <c r="A4" s="32"/>
      <c r="B4" s="127" t="s">
        <v>68</v>
      </c>
      <c r="C4" s="127"/>
      <c r="D4" s="127"/>
      <c r="E4" s="127"/>
      <c r="F4" s="127"/>
      <c r="G4" s="127"/>
      <c r="H4" s="127"/>
      <c r="I4" s="127"/>
      <c r="J4" s="127"/>
      <c r="K4" s="82"/>
    </row>
    <row r="5" spans="1:11" x14ac:dyDescent="0.2">
      <c r="B5" s="81"/>
      <c r="C5" s="81"/>
      <c r="D5" s="81"/>
      <c r="E5" s="81"/>
      <c r="F5" s="81"/>
      <c r="G5" s="81"/>
      <c r="H5" s="81"/>
      <c r="I5" s="81"/>
      <c r="J5" s="81"/>
    </row>
    <row r="6" spans="1:11" ht="15" x14ac:dyDescent="0.25">
      <c r="B6" s="140" t="s">
        <v>24</v>
      </c>
      <c r="C6" s="140"/>
      <c r="D6" s="140"/>
      <c r="E6" s="140"/>
      <c r="F6" s="140"/>
      <c r="G6" s="140"/>
      <c r="H6" s="140"/>
      <c r="I6" s="140"/>
      <c r="J6" s="140"/>
    </row>
    <row r="7" spans="1:11" x14ac:dyDescent="0.2">
      <c r="B7" s="139" t="s">
        <v>23</v>
      </c>
      <c r="C7" s="139"/>
      <c r="D7" s="139"/>
      <c r="E7" s="139"/>
      <c r="F7" s="139"/>
      <c r="G7" s="139"/>
      <c r="H7" s="139"/>
      <c r="I7" s="139"/>
      <c r="J7" s="139"/>
    </row>
    <row r="8" spans="1:11" x14ac:dyDescent="0.2">
      <c r="B8" s="139" t="s">
        <v>81</v>
      </c>
      <c r="C8" s="139"/>
      <c r="D8" s="139"/>
      <c r="E8" s="139"/>
      <c r="F8" s="139"/>
      <c r="G8" s="139"/>
      <c r="H8" s="139"/>
      <c r="I8" s="139"/>
      <c r="J8" s="139"/>
    </row>
    <row r="10" spans="1:11" x14ac:dyDescent="0.2">
      <c r="F10" s="36" t="s">
        <v>41</v>
      </c>
      <c r="J10" s="20"/>
    </row>
    <row r="12" spans="1:11" x14ac:dyDescent="0.2">
      <c r="B12" s="2"/>
      <c r="C12" s="2"/>
      <c r="D12" s="13"/>
      <c r="E12" s="14"/>
      <c r="F12" s="2"/>
      <c r="G12" s="13"/>
      <c r="H12" s="14"/>
      <c r="I12" s="14"/>
      <c r="J12" s="14"/>
      <c r="K12" s="14"/>
    </row>
    <row r="13" spans="1:11" x14ac:dyDescent="0.2">
      <c r="B13" s="6"/>
      <c r="C13" s="135"/>
      <c r="D13" s="136"/>
      <c r="E13" s="137"/>
      <c r="F13" s="135"/>
      <c r="G13" s="136"/>
      <c r="H13" s="137"/>
      <c r="I13" s="15"/>
      <c r="J13" s="15"/>
      <c r="K13" s="15"/>
    </row>
    <row r="14" spans="1:11" x14ac:dyDescent="0.2">
      <c r="B14" s="26" t="s">
        <v>1</v>
      </c>
      <c r="C14" s="138" t="s">
        <v>79</v>
      </c>
      <c r="D14" s="136"/>
      <c r="E14" s="137"/>
      <c r="F14" s="135" t="s">
        <v>18</v>
      </c>
      <c r="G14" s="136"/>
      <c r="H14" s="137"/>
      <c r="I14" s="15" t="s">
        <v>16</v>
      </c>
      <c r="J14" s="15" t="s">
        <v>17</v>
      </c>
      <c r="K14" s="15" t="s">
        <v>11</v>
      </c>
    </row>
    <row r="15" spans="1:11" x14ac:dyDescent="0.2">
      <c r="B15" s="21"/>
      <c r="C15" s="21"/>
      <c r="D15" s="22"/>
      <c r="E15" s="23"/>
      <c r="F15" s="37"/>
      <c r="G15" s="38" t="s">
        <v>80</v>
      </c>
      <c r="H15" s="23"/>
      <c r="I15" s="35" t="s">
        <v>8</v>
      </c>
      <c r="J15" s="35" t="s">
        <v>10</v>
      </c>
      <c r="K15" s="35" t="s">
        <v>12</v>
      </c>
    </row>
    <row r="16" spans="1:11" x14ac:dyDescent="0.2">
      <c r="B16" s="16"/>
      <c r="C16" s="16" t="s">
        <v>6</v>
      </c>
      <c r="D16" s="7" t="s">
        <v>7</v>
      </c>
      <c r="E16" s="8" t="s">
        <v>8</v>
      </c>
      <c r="F16" s="16" t="s">
        <v>6</v>
      </c>
      <c r="G16" s="7" t="s">
        <v>7</v>
      </c>
      <c r="H16" s="8" t="s">
        <v>8</v>
      </c>
      <c r="I16" s="8"/>
      <c r="J16" s="8"/>
      <c r="K16" s="8"/>
    </row>
    <row r="17" spans="2:11" x14ac:dyDescent="0.2">
      <c r="B17" s="25" t="s">
        <v>35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">
      <c r="B18" s="33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">
      <c r="B19" s="3" t="s">
        <v>37</v>
      </c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">
      <c r="B20" s="3" t="s">
        <v>36</v>
      </c>
      <c r="C20" s="48">
        <v>0</v>
      </c>
      <c r="D20" s="48">
        <v>0</v>
      </c>
      <c r="E20" s="49">
        <f>D20-C20</f>
        <v>0</v>
      </c>
      <c r="F20" s="12"/>
      <c r="G20" s="12"/>
      <c r="H20" s="12"/>
      <c r="I20" s="12"/>
      <c r="J20" s="12"/>
      <c r="K20" s="12"/>
    </row>
    <row r="21" spans="2:11" x14ac:dyDescent="0.2">
      <c r="B21" s="3" t="s">
        <v>40</v>
      </c>
      <c r="C21" s="48">
        <v>507.19</v>
      </c>
      <c r="D21" s="48">
        <v>1500</v>
      </c>
      <c r="E21" s="49">
        <f t="shared" ref="E21:E23" si="0">D21-C21</f>
        <v>992.81</v>
      </c>
      <c r="F21" s="125">
        <v>1085.46</v>
      </c>
      <c r="G21" s="49">
        <f>D21+6000</f>
        <v>7500</v>
      </c>
      <c r="H21" s="49">
        <f>G21-F21</f>
        <v>6414.54</v>
      </c>
      <c r="I21" s="12"/>
      <c r="J21" s="12"/>
      <c r="K21" s="12"/>
    </row>
    <row r="22" spans="2:11" x14ac:dyDescent="0.2">
      <c r="B22" s="3" t="s">
        <v>38</v>
      </c>
      <c r="C22" s="48">
        <v>0</v>
      </c>
      <c r="D22" s="48">
        <v>1000</v>
      </c>
      <c r="E22" s="49">
        <f t="shared" si="0"/>
        <v>1000</v>
      </c>
      <c r="F22" s="49">
        <f t="shared" ref="F22:F23" si="1">C22</f>
        <v>0</v>
      </c>
      <c r="G22" s="49">
        <f t="shared" ref="G22" si="2">D22+6000</f>
        <v>7000</v>
      </c>
      <c r="H22" s="49">
        <f t="shared" ref="H22:H23" si="3">G22-F22</f>
        <v>7000</v>
      </c>
      <c r="I22" s="12"/>
      <c r="J22" s="12"/>
      <c r="K22" s="12"/>
    </row>
    <row r="23" spans="2:11" x14ac:dyDescent="0.2">
      <c r="B23" s="3" t="s">
        <v>39</v>
      </c>
      <c r="C23" s="48">
        <v>0</v>
      </c>
      <c r="D23" s="48">
        <v>1000</v>
      </c>
      <c r="E23" s="49">
        <f t="shared" si="0"/>
        <v>1000</v>
      </c>
      <c r="F23" s="49">
        <f t="shared" si="1"/>
        <v>0</v>
      </c>
      <c r="G23" s="49">
        <f>D23+6000</f>
        <v>7000</v>
      </c>
      <c r="H23" s="49">
        <f t="shared" si="3"/>
        <v>7000</v>
      </c>
      <c r="I23" s="12"/>
      <c r="J23" s="12"/>
      <c r="K23" s="12"/>
    </row>
    <row r="24" spans="2:11" ht="13.5" thickBot="1" x14ac:dyDescent="0.25">
      <c r="B24" s="33"/>
      <c r="C24" s="12"/>
      <c r="D24" s="12"/>
      <c r="E24" s="12"/>
      <c r="F24" s="12"/>
      <c r="G24" s="12"/>
      <c r="H24" s="12"/>
      <c r="I24" s="12"/>
      <c r="J24" s="12"/>
      <c r="K24" s="12"/>
    </row>
    <row r="25" spans="2:11" ht="13.5" thickBot="1" x14ac:dyDescent="0.25">
      <c r="B25" s="29" t="s">
        <v>15</v>
      </c>
      <c r="C25" s="58">
        <f>SUM(C19:C23)</f>
        <v>507.19</v>
      </c>
      <c r="D25" s="58">
        <f>SUM(D19:D23)</f>
        <v>3500</v>
      </c>
      <c r="E25" s="58">
        <f>SUM(E19:E23)</f>
        <v>2992.81</v>
      </c>
      <c r="F25" s="89">
        <f>SUM(F21:F23)</f>
        <v>1085.46</v>
      </c>
      <c r="G25" s="89">
        <f t="shared" ref="G25:H25" si="4">SUM(G21:G23)</f>
        <v>21500</v>
      </c>
      <c r="H25" s="89">
        <f t="shared" si="4"/>
        <v>20414.54</v>
      </c>
      <c r="I25" s="85" t="s">
        <v>69</v>
      </c>
      <c r="J25" s="103" t="s">
        <v>72</v>
      </c>
      <c r="K25" s="28"/>
    </row>
    <row r="26" spans="2:11" x14ac:dyDescent="0.2">
      <c r="B26" s="17"/>
      <c r="C26" s="18"/>
      <c r="D26" s="18"/>
      <c r="E26" s="18"/>
      <c r="F26" s="18"/>
      <c r="G26" s="18"/>
      <c r="H26" s="18"/>
      <c r="I26" s="18"/>
      <c r="J26" s="18"/>
      <c r="K26" s="18"/>
    </row>
    <row r="27" spans="2:11" x14ac:dyDescent="0.2">
      <c r="B27" s="25" t="s">
        <v>42</v>
      </c>
      <c r="C27" s="9"/>
      <c r="D27" s="9"/>
      <c r="E27" s="9"/>
      <c r="F27" s="9"/>
      <c r="G27" s="9"/>
      <c r="H27" s="9"/>
      <c r="I27" s="9"/>
      <c r="J27" s="9"/>
      <c r="K27" s="9"/>
    </row>
    <row r="28" spans="2:11" x14ac:dyDescent="0.2">
      <c r="B28" s="75" t="s">
        <v>104</v>
      </c>
      <c r="C28" s="50">
        <f>100065.79</f>
        <v>100065.79</v>
      </c>
      <c r="D28" s="50">
        <v>143424</v>
      </c>
      <c r="E28" s="51">
        <f>D28-C28</f>
        <v>43358.210000000006</v>
      </c>
      <c r="F28" s="56">
        <f t="shared" ref="F28:F33" si="5">C28</f>
        <v>100065.79</v>
      </c>
      <c r="G28" s="56">
        <f>D28</f>
        <v>143424</v>
      </c>
      <c r="H28" s="50">
        <f t="shared" ref="H28:H34" si="6">G28-F28</f>
        <v>43358.210000000006</v>
      </c>
      <c r="I28" s="9"/>
      <c r="J28" s="9"/>
      <c r="K28" s="9"/>
    </row>
    <row r="29" spans="2:11" x14ac:dyDescent="0.2">
      <c r="B29" s="75" t="s">
        <v>103</v>
      </c>
      <c r="C29" s="50">
        <v>2967.89</v>
      </c>
      <c r="D29" s="50">
        <v>0</v>
      </c>
      <c r="E29" s="51">
        <f t="shared" ref="E29:E34" si="7">D29-C29</f>
        <v>-2967.89</v>
      </c>
      <c r="F29" s="56">
        <v>27619.46</v>
      </c>
      <c r="G29" s="56">
        <f t="shared" ref="G29:G33" si="8">D29</f>
        <v>0</v>
      </c>
      <c r="H29" s="50">
        <f t="shared" si="6"/>
        <v>-27619.46</v>
      </c>
      <c r="I29" s="9"/>
      <c r="J29" s="9"/>
      <c r="K29" s="9"/>
    </row>
    <row r="30" spans="2:11" x14ac:dyDescent="0.2">
      <c r="B30" s="3" t="s">
        <v>82</v>
      </c>
      <c r="C30" s="50">
        <v>0</v>
      </c>
      <c r="D30" s="50">
        <v>0</v>
      </c>
      <c r="E30" s="51">
        <f t="shared" si="7"/>
        <v>0</v>
      </c>
      <c r="F30" s="50">
        <v>0</v>
      </c>
      <c r="G30" s="56">
        <f t="shared" si="8"/>
        <v>0</v>
      </c>
      <c r="H30" s="50">
        <f t="shared" si="6"/>
        <v>0</v>
      </c>
      <c r="I30" s="9"/>
      <c r="J30" s="9"/>
      <c r="K30" s="9"/>
    </row>
    <row r="31" spans="2:11" x14ac:dyDescent="0.2">
      <c r="B31" s="3" t="s">
        <v>83</v>
      </c>
      <c r="C31" s="50">
        <v>12386.11</v>
      </c>
      <c r="D31" s="50">
        <v>17550</v>
      </c>
      <c r="E31" s="51">
        <f t="shared" si="7"/>
        <v>5163.8899999999994</v>
      </c>
      <c r="F31" s="50">
        <v>20821.740000000002</v>
      </c>
      <c r="G31" s="56">
        <f t="shared" si="8"/>
        <v>17550</v>
      </c>
      <c r="H31" s="50">
        <f t="shared" si="6"/>
        <v>-3271.7400000000016</v>
      </c>
      <c r="I31" s="9"/>
      <c r="J31" s="9"/>
      <c r="K31" s="9"/>
    </row>
    <row r="32" spans="2:11" x14ac:dyDescent="0.2">
      <c r="B32" s="3" t="s">
        <v>84</v>
      </c>
      <c r="C32" s="50">
        <v>0</v>
      </c>
      <c r="D32" s="50">
        <v>44320</v>
      </c>
      <c r="E32" s="51">
        <f t="shared" si="7"/>
        <v>44320</v>
      </c>
      <c r="F32" s="50">
        <f t="shared" si="5"/>
        <v>0</v>
      </c>
      <c r="G32" s="56">
        <f t="shared" si="8"/>
        <v>44320</v>
      </c>
      <c r="H32" s="50">
        <f t="shared" si="6"/>
        <v>44320</v>
      </c>
      <c r="I32" s="9"/>
      <c r="J32" s="9"/>
      <c r="K32" s="9"/>
    </row>
    <row r="33" spans="2:11" x14ac:dyDescent="0.2">
      <c r="B33" s="3" t="s">
        <v>43</v>
      </c>
      <c r="C33" s="50">
        <v>0</v>
      </c>
      <c r="D33" s="50">
        <v>23500</v>
      </c>
      <c r="E33" s="51">
        <f t="shared" si="7"/>
        <v>23500</v>
      </c>
      <c r="F33" s="50">
        <f t="shared" si="5"/>
        <v>0</v>
      </c>
      <c r="G33" s="56">
        <f t="shared" si="8"/>
        <v>23500</v>
      </c>
      <c r="H33" s="50">
        <f t="shared" si="6"/>
        <v>23500</v>
      </c>
      <c r="I33" s="9"/>
      <c r="J33" s="9"/>
      <c r="K33" s="9"/>
    </row>
    <row r="34" spans="2:11" x14ac:dyDescent="0.2">
      <c r="B34" s="3" t="s">
        <v>101</v>
      </c>
      <c r="C34" s="80">
        <v>111000</v>
      </c>
      <c r="D34" s="50">
        <v>0</v>
      </c>
      <c r="E34" s="51">
        <f t="shared" si="7"/>
        <v>-111000</v>
      </c>
      <c r="F34" s="50">
        <v>115350.83</v>
      </c>
      <c r="G34" s="56">
        <v>100042</v>
      </c>
      <c r="H34" s="50">
        <f t="shared" si="6"/>
        <v>-15308.830000000002</v>
      </c>
      <c r="I34" s="9"/>
      <c r="J34" s="9"/>
      <c r="K34" s="11"/>
    </row>
    <row r="35" spans="2:11" ht="13.5" thickBot="1" x14ac:dyDescent="0.25">
      <c r="B35" s="3"/>
      <c r="C35" s="11"/>
      <c r="D35" s="71"/>
      <c r="E35" s="72"/>
      <c r="F35" s="66"/>
      <c r="G35" s="66"/>
      <c r="H35" s="66"/>
      <c r="I35" s="66"/>
      <c r="J35" s="66"/>
      <c r="K35" s="86"/>
    </row>
    <row r="36" spans="2:11" ht="13.5" thickBot="1" x14ac:dyDescent="0.25">
      <c r="B36" s="29" t="s">
        <v>15</v>
      </c>
      <c r="C36" s="58">
        <f>SUM(C28:C34)</f>
        <v>226419.78999999998</v>
      </c>
      <c r="D36" s="58">
        <f>SUM(D28:D34)</f>
        <v>228794</v>
      </c>
      <c r="E36" s="58">
        <f>SUM(E28:E34)</f>
        <v>2374.2100000000064</v>
      </c>
      <c r="F36" s="87">
        <f>SUM(F28:F34)</f>
        <v>263857.82</v>
      </c>
      <c r="G36" s="87">
        <f>SUM(G28:G34)</f>
        <v>328836</v>
      </c>
      <c r="H36" s="87">
        <f t="shared" ref="H36" si="9">SUM(H28:H34)</f>
        <v>64978.180000000008</v>
      </c>
      <c r="I36" s="88" t="s">
        <v>70</v>
      </c>
      <c r="J36" s="103" t="s">
        <v>72</v>
      </c>
      <c r="K36" s="61"/>
    </row>
    <row r="37" spans="2:11" x14ac:dyDescent="0.2">
      <c r="B37" s="30"/>
      <c r="C37" s="18"/>
      <c r="D37" s="18"/>
      <c r="E37" s="18"/>
      <c r="F37" s="18"/>
      <c r="G37" s="18"/>
      <c r="H37" s="18"/>
      <c r="I37" s="18"/>
      <c r="J37" s="18"/>
      <c r="K37" s="18"/>
    </row>
    <row r="38" spans="2:11" x14ac:dyDescent="0.2">
      <c r="B38" s="25" t="s">
        <v>44</v>
      </c>
      <c r="C38" s="54"/>
      <c r="D38" s="52"/>
      <c r="E38" s="52"/>
      <c r="F38" s="52"/>
      <c r="G38" s="52"/>
      <c r="H38" s="52"/>
      <c r="I38" s="53"/>
      <c r="J38" s="55"/>
      <c r="K38" s="55"/>
    </row>
    <row r="39" spans="2:11" x14ac:dyDescent="0.2">
      <c r="B39" s="3" t="s">
        <v>45</v>
      </c>
      <c r="C39" s="56">
        <v>1145.81</v>
      </c>
      <c r="D39" s="56">
        <v>34000</v>
      </c>
      <c r="E39" s="57">
        <f>D39-C39</f>
        <v>32854.19</v>
      </c>
      <c r="F39" s="57">
        <v>1145.81</v>
      </c>
      <c r="G39" s="57">
        <f>D39</f>
        <v>34000</v>
      </c>
      <c r="H39" s="57">
        <f>G39-F39</f>
        <v>32854.19</v>
      </c>
      <c r="I39" s="55"/>
      <c r="J39" s="55"/>
      <c r="K39" s="55"/>
    </row>
    <row r="40" spans="2:11" x14ac:dyDescent="0.2">
      <c r="B40" s="3" t="s">
        <v>46</v>
      </c>
      <c r="C40" s="56">
        <v>0</v>
      </c>
      <c r="D40" s="56">
        <v>36000</v>
      </c>
      <c r="E40" s="57">
        <f t="shared" ref="E40:E41" si="10">D40-C40</f>
        <v>36000</v>
      </c>
      <c r="F40" s="57">
        <f t="shared" ref="F40:G41" si="11">C40</f>
        <v>0</v>
      </c>
      <c r="G40" s="57">
        <f t="shared" si="11"/>
        <v>36000</v>
      </c>
      <c r="H40" s="57">
        <f t="shared" ref="H40:H41" si="12">G40-F40</f>
        <v>36000</v>
      </c>
      <c r="I40" s="55"/>
      <c r="J40" s="55"/>
      <c r="K40" s="55"/>
    </row>
    <row r="41" spans="2:11" x14ac:dyDescent="0.2">
      <c r="B41" s="3" t="s">
        <v>105</v>
      </c>
      <c r="C41" s="56">
        <v>0</v>
      </c>
      <c r="D41" s="56"/>
      <c r="E41" s="57">
        <f t="shared" si="10"/>
        <v>0</v>
      </c>
      <c r="F41" s="56">
        <v>12407.65</v>
      </c>
      <c r="G41" s="57">
        <f t="shared" si="11"/>
        <v>0</v>
      </c>
      <c r="H41" s="57">
        <f t="shared" si="12"/>
        <v>-12407.65</v>
      </c>
      <c r="I41" s="55"/>
      <c r="J41" s="55"/>
      <c r="K41" s="55"/>
    </row>
    <row r="42" spans="2:11" ht="13.5" thickBot="1" x14ac:dyDescent="0.25">
      <c r="B42" s="4"/>
      <c r="C42" s="120"/>
      <c r="D42" s="118"/>
      <c r="E42" s="52"/>
      <c r="F42" s="54"/>
      <c r="G42" s="54"/>
      <c r="H42" s="54"/>
      <c r="I42" s="119"/>
      <c r="J42" s="119"/>
      <c r="K42" s="121"/>
    </row>
    <row r="43" spans="2:11" ht="13.5" thickBot="1" x14ac:dyDescent="0.25">
      <c r="B43" s="29" t="s">
        <v>15</v>
      </c>
      <c r="C43" s="65">
        <f>SUM(C39:C41)</f>
        <v>1145.81</v>
      </c>
      <c r="D43" s="65">
        <f t="shared" ref="D43:H43" si="13">SUM(D39:D41)</f>
        <v>70000</v>
      </c>
      <c r="E43" s="65">
        <f>SUM(E39:E41)</f>
        <v>68854.19</v>
      </c>
      <c r="F43" s="65">
        <f>SUM(F39:F41)</f>
        <v>13553.46</v>
      </c>
      <c r="G43" s="65">
        <f t="shared" si="13"/>
        <v>70000</v>
      </c>
      <c r="H43" s="65">
        <f t="shared" si="13"/>
        <v>56446.54</v>
      </c>
      <c r="I43" s="85" t="s">
        <v>70</v>
      </c>
      <c r="J43" s="103" t="s">
        <v>72</v>
      </c>
      <c r="K43" s="28"/>
    </row>
    <row r="44" spans="2:11" x14ac:dyDescent="0.2"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2:11" x14ac:dyDescent="0.2">
      <c r="B45" s="25" t="s">
        <v>47</v>
      </c>
      <c r="C45" s="62"/>
      <c r="D45" s="62"/>
      <c r="E45" s="62"/>
      <c r="F45" s="9"/>
      <c r="G45" s="9"/>
      <c r="H45" s="9"/>
      <c r="I45" s="9"/>
      <c r="J45" s="9"/>
      <c r="K45" s="9"/>
    </row>
    <row r="46" spans="2:11" x14ac:dyDescent="0.2">
      <c r="B46" s="34" t="s">
        <v>48</v>
      </c>
      <c r="C46" s="74">
        <v>6559.37</v>
      </c>
      <c r="D46" s="68">
        <v>52000</v>
      </c>
      <c r="E46" s="68">
        <f>D46-C46</f>
        <v>45440.63</v>
      </c>
      <c r="F46" s="51">
        <v>17117.38</v>
      </c>
      <c r="G46" s="51">
        <f>D46</f>
        <v>52000</v>
      </c>
      <c r="H46" s="51">
        <f>G46-F46</f>
        <v>34882.619999999995</v>
      </c>
      <c r="I46" s="9"/>
      <c r="J46" s="9"/>
      <c r="K46" s="9"/>
    </row>
    <row r="47" spans="2:11" x14ac:dyDescent="0.2">
      <c r="B47" s="75" t="s">
        <v>85</v>
      </c>
      <c r="C47" s="68">
        <v>847.84</v>
      </c>
      <c r="D47" s="68">
        <v>800000</v>
      </c>
      <c r="E47" s="68">
        <f t="shared" ref="E47:E58" si="14">D47-C47</f>
        <v>799152.16</v>
      </c>
      <c r="F47" s="51">
        <v>847.84</v>
      </c>
      <c r="G47" s="51">
        <f t="shared" ref="G47:G58" si="15">D47</f>
        <v>800000</v>
      </c>
      <c r="H47" s="51">
        <f t="shared" ref="H47:H58" si="16">G47-F47</f>
        <v>799152.16</v>
      </c>
      <c r="I47" s="9"/>
      <c r="J47" s="9"/>
      <c r="K47" s="9"/>
    </row>
    <row r="48" spans="2:11" x14ac:dyDescent="0.2">
      <c r="B48" s="75" t="s">
        <v>86</v>
      </c>
      <c r="C48" s="68">
        <v>0</v>
      </c>
      <c r="D48" s="68">
        <v>19300</v>
      </c>
      <c r="E48" s="68">
        <f t="shared" si="14"/>
        <v>19300</v>
      </c>
      <c r="F48" s="51">
        <f t="shared" ref="F48:F52" si="17">C48</f>
        <v>0</v>
      </c>
      <c r="G48" s="51">
        <f t="shared" si="15"/>
        <v>19300</v>
      </c>
      <c r="H48" s="51">
        <f t="shared" si="16"/>
        <v>19300</v>
      </c>
      <c r="I48" s="9"/>
      <c r="J48" s="9"/>
      <c r="K48" s="9"/>
    </row>
    <row r="49" spans="2:11" x14ac:dyDescent="0.2">
      <c r="B49" s="75" t="s">
        <v>87</v>
      </c>
      <c r="C49" s="68">
        <v>0</v>
      </c>
      <c r="D49" s="68">
        <v>6500</v>
      </c>
      <c r="E49" s="68">
        <f t="shared" si="14"/>
        <v>6500</v>
      </c>
      <c r="F49" s="51">
        <f t="shared" si="17"/>
        <v>0</v>
      </c>
      <c r="G49" s="51">
        <f t="shared" si="15"/>
        <v>6500</v>
      </c>
      <c r="H49" s="51">
        <f t="shared" si="16"/>
        <v>6500</v>
      </c>
      <c r="I49" s="9"/>
      <c r="J49" s="9"/>
      <c r="K49" s="9"/>
    </row>
    <row r="50" spans="2:11" x14ac:dyDescent="0.2">
      <c r="B50" s="75" t="s">
        <v>88</v>
      </c>
      <c r="C50" s="68">
        <v>31653.08</v>
      </c>
      <c r="D50" s="68">
        <v>96597</v>
      </c>
      <c r="E50" s="68">
        <f t="shared" si="14"/>
        <v>64943.92</v>
      </c>
      <c r="F50" s="51">
        <v>31653.08</v>
      </c>
      <c r="G50" s="51">
        <f t="shared" si="15"/>
        <v>96597</v>
      </c>
      <c r="H50" s="51">
        <f t="shared" si="16"/>
        <v>64943.92</v>
      </c>
      <c r="I50" s="9"/>
      <c r="J50" s="9"/>
      <c r="K50" s="9"/>
    </row>
    <row r="51" spans="2:11" x14ac:dyDescent="0.2">
      <c r="B51" s="75" t="s">
        <v>89</v>
      </c>
      <c r="C51" s="68">
        <v>96005.05</v>
      </c>
      <c r="D51" s="68">
        <v>133208</v>
      </c>
      <c r="E51" s="68">
        <f t="shared" si="14"/>
        <v>37202.949999999997</v>
      </c>
      <c r="F51" s="51">
        <v>96005.05</v>
      </c>
      <c r="G51" s="51">
        <f t="shared" si="15"/>
        <v>133208</v>
      </c>
      <c r="H51" s="51">
        <f t="shared" si="16"/>
        <v>37202.949999999997</v>
      </c>
      <c r="I51" s="9"/>
      <c r="J51" s="9"/>
      <c r="K51" s="9"/>
    </row>
    <row r="52" spans="2:11" x14ac:dyDescent="0.2">
      <c r="B52" s="75" t="s">
        <v>90</v>
      </c>
      <c r="C52" s="68">
        <v>0</v>
      </c>
      <c r="D52" s="68">
        <v>0</v>
      </c>
      <c r="E52" s="68">
        <f t="shared" si="14"/>
        <v>0</v>
      </c>
      <c r="F52" s="51">
        <f t="shared" si="17"/>
        <v>0</v>
      </c>
      <c r="G52" s="51">
        <f t="shared" si="15"/>
        <v>0</v>
      </c>
      <c r="H52" s="51">
        <f t="shared" si="16"/>
        <v>0</v>
      </c>
      <c r="I52" s="9"/>
      <c r="J52" s="9"/>
      <c r="K52" s="9"/>
    </row>
    <row r="53" spans="2:11" x14ac:dyDescent="0.2">
      <c r="B53" s="75" t="s">
        <v>106</v>
      </c>
      <c r="C53" s="68">
        <v>0</v>
      </c>
      <c r="D53" s="68"/>
      <c r="E53" s="68">
        <f t="shared" si="14"/>
        <v>0</v>
      </c>
      <c r="F53" s="51">
        <v>87704.639999999999</v>
      </c>
      <c r="G53" s="51">
        <f t="shared" si="15"/>
        <v>0</v>
      </c>
      <c r="H53" s="51">
        <f t="shared" si="16"/>
        <v>-87704.639999999999</v>
      </c>
      <c r="I53" s="9"/>
      <c r="J53" s="9"/>
      <c r="K53" s="9"/>
    </row>
    <row r="54" spans="2:11" x14ac:dyDescent="0.2">
      <c r="B54" s="75" t="s">
        <v>107</v>
      </c>
      <c r="C54" s="68">
        <v>0</v>
      </c>
      <c r="D54" s="68"/>
      <c r="E54" s="68">
        <f t="shared" si="14"/>
        <v>0</v>
      </c>
      <c r="F54" s="51">
        <v>1012.7</v>
      </c>
      <c r="G54" s="51">
        <f t="shared" si="15"/>
        <v>0</v>
      </c>
      <c r="H54" s="51">
        <f t="shared" si="16"/>
        <v>-1012.7</v>
      </c>
      <c r="I54" s="9"/>
      <c r="J54" s="9"/>
      <c r="K54" s="9"/>
    </row>
    <row r="55" spans="2:11" x14ac:dyDescent="0.2">
      <c r="B55" s="75" t="s">
        <v>108</v>
      </c>
      <c r="C55" s="68">
        <v>3434.29</v>
      </c>
      <c r="D55" s="68"/>
      <c r="E55" s="68">
        <f t="shared" si="14"/>
        <v>-3434.29</v>
      </c>
      <c r="F55" s="50">
        <v>10402.58</v>
      </c>
      <c r="G55" s="51">
        <f t="shared" si="15"/>
        <v>0</v>
      </c>
      <c r="H55" s="51">
        <f t="shared" si="16"/>
        <v>-10402.58</v>
      </c>
      <c r="I55" s="9"/>
      <c r="J55" s="9"/>
      <c r="K55" s="9"/>
    </row>
    <row r="56" spans="2:11" x14ac:dyDescent="0.2">
      <c r="B56" s="75" t="s">
        <v>109</v>
      </c>
      <c r="C56" s="68">
        <v>333.6</v>
      </c>
      <c r="D56" s="68"/>
      <c r="E56" s="68">
        <f t="shared" si="14"/>
        <v>-333.6</v>
      </c>
      <c r="F56" s="50">
        <v>24035.74</v>
      </c>
      <c r="G56" s="51">
        <f t="shared" si="15"/>
        <v>0</v>
      </c>
      <c r="H56" s="51">
        <f t="shared" si="16"/>
        <v>-24035.74</v>
      </c>
      <c r="I56" s="109"/>
      <c r="J56" s="109"/>
      <c r="K56" s="9"/>
    </row>
    <row r="57" spans="2:11" x14ac:dyDescent="0.2">
      <c r="B57" s="75" t="s">
        <v>110</v>
      </c>
      <c r="C57" s="68">
        <v>6151.73</v>
      </c>
      <c r="D57" s="68"/>
      <c r="E57" s="68">
        <f t="shared" si="14"/>
        <v>-6151.73</v>
      </c>
      <c r="F57" s="50">
        <v>9790.4500000000007</v>
      </c>
      <c r="G57" s="51">
        <f t="shared" si="15"/>
        <v>0</v>
      </c>
      <c r="H57" s="51">
        <f t="shared" si="16"/>
        <v>-9790.4500000000007</v>
      </c>
      <c r="I57" s="9"/>
      <c r="J57" s="9"/>
      <c r="K57" s="11"/>
    </row>
    <row r="58" spans="2:11" x14ac:dyDescent="0.2">
      <c r="B58" s="75" t="s">
        <v>111</v>
      </c>
      <c r="C58" s="68">
        <v>2320.1799999999998</v>
      </c>
      <c r="D58" s="68"/>
      <c r="E58" s="68">
        <f t="shared" si="14"/>
        <v>-2320.1799999999998</v>
      </c>
      <c r="F58" s="50">
        <v>2320.1799999999998</v>
      </c>
      <c r="G58" s="51">
        <f t="shared" si="15"/>
        <v>0</v>
      </c>
      <c r="H58" s="51">
        <f t="shared" si="16"/>
        <v>-2320.1799999999998</v>
      </c>
      <c r="I58" s="9"/>
      <c r="J58" s="9"/>
      <c r="K58" s="9"/>
    </row>
    <row r="59" spans="2:11" ht="13.5" thickBot="1" x14ac:dyDescent="0.25">
      <c r="C59" s="122"/>
      <c r="D59" s="122"/>
      <c r="E59" s="122"/>
      <c r="F59" s="123"/>
      <c r="G59" s="124"/>
      <c r="H59" s="124"/>
      <c r="I59" s="60"/>
      <c r="J59" s="60"/>
      <c r="K59" s="86"/>
    </row>
    <row r="60" spans="2:11" ht="13.5" thickBot="1" x14ac:dyDescent="0.25">
      <c r="B60" s="29" t="s">
        <v>15</v>
      </c>
      <c r="C60" s="115">
        <f t="shared" ref="C60:H60" si="18">SUM(C46:C58)</f>
        <v>147305.14000000001</v>
      </c>
      <c r="D60" s="115">
        <f t="shared" si="18"/>
        <v>1107605</v>
      </c>
      <c r="E60" s="115">
        <f>SUM(E46:E58)</f>
        <v>960299.86</v>
      </c>
      <c r="F60" s="115">
        <f t="shared" si="18"/>
        <v>280889.64</v>
      </c>
      <c r="G60" s="115">
        <f t="shared" si="18"/>
        <v>1107605</v>
      </c>
      <c r="H60" s="115">
        <f t="shared" si="18"/>
        <v>826715.3600000001</v>
      </c>
      <c r="I60" s="116" t="s">
        <v>70</v>
      </c>
      <c r="J60" s="117" t="s">
        <v>72</v>
      </c>
      <c r="K60" s="28"/>
    </row>
    <row r="61" spans="2:11" x14ac:dyDescent="0.2"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2:11" x14ac:dyDescent="0.2">
      <c r="B62" s="25" t="s">
        <v>49</v>
      </c>
      <c r="C62" s="62"/>
      <c r="D62" s="62"/>
      <c r="E62" s="62"/>
      <c r="F62" s="9"/>
      <c r="G62" s="9"/>
      <c r="H62" s="9"/>
      <c r="I62" s="9"/>
      <c r="J62" s="9"/>
      <c r="K62" s="12"/>
    </row>
    <row r="63" spans="2:11" x14ac:dyDescent="0.2">
      <c r="B63" s="75" t="s">
        <v>91</v>
      </c>
      <c r="C63" s="62"/>
      <c r="D63" s="68">
        <v>0</v>
      </c>
      <c r="E63" s="62">
        <f>D63-C63</f>
        <v>0</v>
      </c>
      <c r="F63" s="51">
        <f>C63</f>
        <v>0</v>
      </c>
      <c r="G63" s="51">
        <f>D63</f>
        <v>0</v>
      </c>
      <c r="H63" s="51">
        <f>G63-F63</f>
        <v>0</v>
      </c>
      <c r="I63" s="9"/>
      <c r="J63" s="9"/>
      <c r="K63" s="12"/>
    </row>
    <row r="64" spans="2:11" x14ac:dyDescent="0.2">
      <c r="B64" s="75" t="s">
        <v>92</v>
      </c>
      <c r="C64" s="62"/>
      <c r="D64" s="68"/>
      <c r="E64" s="62"/>
      <c r="F64" s="51"/>
      <c r="G64" s="51"/>
      <c r="H64" s="51"/>
      <c r="I64" s="9"/>
      <c r="J64" s="9"/>
      <c r="K64" s="12"/>
    </row>
    <row r="65" spans="2:11" x14ac:dyDescent="0.2">
      <c r="B65" s="75" t="s">
        <v>93</v>
      </c>
      <c r="C65" s="62"/>
      <c r="D65" s="68"/>
      <c r="E65" s="62"/>
      <c r="F65" s="51"/>
      <c r="G65" s="51"/>
      <c r="H65" s="51"/>
      <c r="I65" s="9"/>
      <c r="J65" s="9"/>
      <c r="K65" s="12"/>
    </row>
    <row r="66" spans="2:11" x14ac:dyDescent="0.2">
      <c r="B66" s="75" t="s">
        <v>94</v>
      </c>
      <c r="C66" s="62"/>
      <c r="D66" s="68"/>
      <c r="E66" s="62"/>
      <c r="F66" s="51"/>
      <c r="G66" s="51"/>
      <c r="H66" s="51"/>
      <c r="I66" s="9"/>
      <c r="J66" s="9"/>
      <c r="K66" s="12"/>
    </row>
    <row r="67" spans="2:11" x14ac:dyDescent="0.2">
      <c r="B67" s="75" t="s">
        <v>95</v>
      </c>
      <c r="C67" s="62"/>
      <c r="D67" s="68"/>
      <c r="E67" s="62"/>
      <c r="F67" s="51"/>
      <c r="G67" s="51"/>
      <c r="H67" s="51"/>
      <c r="I67" s="9"/>
      <c r="J67" s="9"/>
      <c r="K67" s="12"/>
    </row>
    <row r="68" spans="2:11" x14ac:dyDescent="0.2">
      <c r="B68" s="75" t="s">
        <v>96</v>
      </c>
      <c r="C68" s="62"/>
      <c r="D68" s="68"/>
      <c r="E68" s="62"/>
      <c r="F68" s="51"/>
      <c r="G68" s="51"/>
      <c r="H68" s="51"/>
      <c r="I68" s="9"/>
      <c r="J68" s="9"/>
      <c r="K68" s="12"/>
    </row>
    <row r="69" spans="2:11" x14ac:dyDescent="0.2">
      <c r="B69" s="75" t="s">
        <v>97</v>
      </c>
      <c r="C69" s="62"/>
      <c r="D69" s="68"/>
      <c r="E69" s="62"/>
      <c r="F69" s="51"/>
      <c r="G69" s="51"/>
      <c r="H69" s="51"/>
      <c r="I69" s="9"/>
      <c r="J69" s="9"/>
      <c r="K69" s="12"/>
    </row>
    <row r="70" spans="2:11" x14ac:dyDescent="0.2">
      <c r="B70" s="75" t="s">
        <v>98</v>
      </c>
      <c r="C70" s="62"/>
      <c r="D70" s="68"/>
      <c r="E70" s="62"/>
      <c r="F70" s="51"/>
      <c r="G70" s="51"/>
      <c r="H70" s="51"/>
      <c r="I70" s="9"/>
      <c r="J70" s="9"/>
      <c r="K70" s="12"/>
    </row>
    <row r="71" spans="2:11" ht="13.5" thickBot="1" x14ac:dyDescent="0.25">
      <c r="B71" s="67"/>
      <c r="C71" s="62"/>
      <c r="D71" s="62"/>
      <c r="E71" s="62"/>
      <c r="F71" s="9"/>
      <c r="G71" s="9"/>
      <c r="H71" s="9"/>
      <c r="I71" s="9"/>
      <c r="J71" s="9"/>
      <c r="K71" s="12"/>
    </row>
    <row r="72" spans="2:11" ht="13.5" thickBot="1" x14ac:dyDescent="0.25">
      <c r="B72" s="29" t="s">
        <v>15</v>
      </c>
      <c r="C72" s="59">
        <f t="shared" ref="C72:H72" si="19">SUM(C63)</f>
        <v>0</v>
      </c>
      <c r="D72" s="59">
        <f t="shared" si="19"/>
        <v>0</v>
      </c>
      <c r="E72" s="59">
        <f t="shared" si="19"/>
        <v>0</v>
      </c>
      <c r="F72" s="84">
        <f t="shared" si="19"/>
        <v>0</v>
      </c>
      <c r="G72" s="84">
        <f t="shared" si="19"/>
        <v>0</v>
      </c>
      <c r="H72" s="84">
        <f t="shared" si="19"/>
        <v>0</v>
      </c>
      <c r="I72" s="31"/>
      <c r="J72" s="28"/>
      <c r="K72" s="28"/>
    </row>
    <row r="73" spans="2:11" x14ac:dyDescent="0.2"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2:11" x14ac:dyDescent="0.2">
      <c r="B74" s="25" t="s">
        <v>50</v>
      </c>
      <c r="C74" s="62"/>
      <c r="D74" s="62"/>
      <c r="E74" s="62"/>
      <c r="F74" s="9"/>
      <c r="G74" s="9"/>
      <c r="H74" s="9"/>
      <c r="I74" s="9"/>
      <c r="J74" s="9"/>
      <c r="K74" s="12"/>
    </row>
    <row r="75" spans="2:11" x14ac:dyDescent="0.2">
      <c r="B75" s="34" t="s">
        <v>51</v>
      </c>
      <c r="C75" s="74">
        <v>0</v>
      </c>
      <c r="D75" s="68">
        <v>9214.4</v>
      </c>
      <c r="E75" s="62">
        <f>D75-C75</f>
        <v>9214.4</v>
      </c>
      <c r="F75" s="51">
        <f>C75</f>
        <v>0</v>
      </c>
      <c r="G75" s="51">
        <f>D75</f>
        <v>9214.4</v>
      </c>
      <c r="H75" s="51">
        <f>G75-F75</f>
        <v>9214.4</v>
      </c>
      <c r="I75" s="9"/>
      <c r="J75" s="9"/>
      <c r="K75" s="9"/>
    </row>
    <row r="76" spans="2:11" ht="13.5" thickBot="1" x14ac:dyDescent="0.25">
      <c r="B76" s="34"/>
      <c r="C76" s="62"/>
      <c r="D76" s="68"/>
      <c r="E76" s="62"/>
      <c r="F76" s="9"/>
      <c r="G76" s="9"/>
      <c r="H76" s="9"/>
      <c r="I76" s="9"/>
      <c r="J76" s="9"/>
      <c r="K76" s="9"/>
    </row>
    <row r="77" spans="2:11" ht="13.5" thickBot="1" x14ac:dyDescent="0.25">
      <c r="B77" s="29" t="s">
        <v>15</v>
      </c>
      <c r="C77" s="59">
        <f t="shared" ref="C77:H77" si="20">SUM(C75)</f>
        <v>0</v>
      </c>
      <c r="D77" s="59">
        <f t="shared" si="20"/>
        <v>9214.4</v>
      </c>
      <c r="E77" s="59">
        <f t="shared" si="20"/>
        <v>9214.4</v>
      </c>
      <c r="F77" s="84">
        <f t="shared" si="20"/>
        <v>0</v>
      </c>
      <c r="G77" s="84">
        <f t="shared" si="20"/>
        <v>9214.4</v>
      </c>
      <c r="H77" s="84">
        <f t="shared" si="20"/>
        <v>9214.4</v>
      </c>
      <c r="I77" s="85" t="s">
        <v>70</v>
      </c>
      <c r="J77" s="28"/>
      <c r="K77" s="28"/>
    </row>
    <row r="78" spans="2:11" x14ac:dyDescent="0.2"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2:11" x14ac:dyDescent="0.2">
      <c r="B79" s="25" t="s">
        <v>52</v>
      </c>
      <c r="C79" s="62"/>
      <c r="D79" s="68"/>
      <c r="E79" s="62"/>
      <c r="F79" s="9"/>
      <c r="G79" s="9"/>
      <c r="H79" s="9"/>
      <c r="I79" s="9"/>
      <c r="J79" s="9"/>
      <c r="K79" s="9"/>
    </row>
    <row r="80" spans="2:11" x14ac:dyDescent="0.2">
      <c r="B80" s="34" t="s">
        <v>53</v>
      </c>
      <c r="C80" s="62"/>
      <c r="D80" s="68">
        <v>0</v>
      </c>
      <c r="E80" s="62">
        <f>D80-C80</f>
        <v>0</v>
      </c>
      <c r="F80" s="51">
        <f>C80</f>
        <v>0</v>
      </c>
      <c r="G80" s="51">
        <f>D80</f>
        <v>0</v>
      </c>
      <c r="H80" s="51">
        <f>G80-F80</f>
        <v>0</v>
      </c>
      <c r="I80" s="9"/>
      <c r="J80" s="9"/>
      <c r="K80" s="9"/>
    </row>
    <row r="81" spans="2:11" x14ac:dyDescent="0.2">
      <c r="B81" s="34" t="s">
        <v>54</v>
      </c>
      <c r="C81" s="62"/>
      <c r="D81" s="68">
        <v>0</v>
      </c>
      <c r="E81" s="62">
        <f t="shared" ref="E81:E83" si="21">D81-C81</f>
        <v>0</v>
      </c>
      <c r="F81" s="51">
        <f t="shared" ref="F81:F83" si="22">C81</f>
        <v>0</v>
      </c>
      <c r="G81" s="51">
        <f t="shared" ref="G81:G83" si="23">D81</f>
        <v>0</v>
      </c>
      <c r="H81" s="51">
        <f t="shared" ref="H81:H83" si="24">G81-F81</f>
        <v>0</v>
      </c>
      <c r="I81" s="9"/>
      <c r="J81" s="9"/>
      <c r="K81" s="9"/>
    </row>
    <row r="82" spans="2:11" x14ac:dyDescent="0.2">
      <c r="B82" s="75" t="s">
        <v>99</v>
      </c>
      <c r="C82" s="74">
        <f>2300+2400</f>
        <v>4700</v>
      </c>
      <c r="D82" s="68">
        <v>7000</v>
      </c>
      <c r="E82" s="62">
        <f t="shared" si="21"/>
        <v>2300</v>
      </c>
      <c r="F82" s="51">
        <f>2300+2400</f>
        <v>4700</v>
      </c>
      <c r="G82" s="51">
        <f t="shared" si="23"/>
        <v>7000</v>
      </c>
      <c r="H82" s="51">
        <f t="shared" si="24"/>
        <v>2300</v>
      </c>
      <c r="I82" s="9"/>
      <c r="J82" s="9"/>
      <c r="K82" s="9"/>
    </row>
    <row r="83" spans="2:11" x14ac:dyDescent="0.2">
      <c r="B83" s="75" t="s">
        <v>100</v>
      </c>
      <c r="C83" s="62"/>
      <c r="D83" s="68">
        <v>0</v>
      </c>
      <c r="E83" s="62">
        <f t="shared" si="21"/>
        <v>0</v>
      </c>
      <c r="F83" s="51">
        <f t="shared" si="22"/>
        <v>0</v>
      </c>
      <c r="G83" s="51">
        <f t="shared" si="23"/>
        <v>0</v>
      </c>
      <c r="H83" s="51">
        <f t="shared" si="24"/>
        <v>0</v>
      </c>
      <c r="I83" s="9"/>
      <c r="J83" s="9"/>
      <c r="K83" s="9"/>
    </row>
    <row r="84" spans="2:11" ht="13.5" thickBot="1" x14ac:dyDescent="0.25">
      <c r="B84" s="34"/>
      <c r="C84" s="69"/>
      <c r="D84" s="70"/>
      <c r="E84" s="69"/>
      <c r="F84" s="11"/>
      <c r="G84" s="11"/>
      <c r="H84" s="11"/>
      <c r="I84" s="11"/>
      <c r="J84" s="11"/>
      <c r="K84" s="11"/>
    </row>
    <row r="85" spans="2:11" ht="13.5" thickBot="1" x14ac:dyDescent="0.25">
      <c r="B85" s="29" t="s">
        <v>15</v>
      </c>
      <c r="C85" s="65">
        <f>SUM(C80:C83)</f>
        <v>4700</v>
      </c>
      <c r="D85" s="65">
        <f t="shared" ref="D85:E85" si="25">SUM(D80:D83)</f>
        <v>7000</v>
      </c>
      <c r="E85" s="65">
        <f t="shared" si="25"/>
        <v>2300</v>
      </c>
      <c r="F85" s="84">
        <f>SUM(F80:F83)</f>
        <v>4700</v>
      </c>
      <c r="G85" s="84">
        <f t="shared" ref="G85:H85" si="26">SUM(G80:G83)</f>
        <v>7000</v>
      </c>
      <c r="H85" s="84">
        <f t="shared" si="26"/>
        <v>2300</v>
      </c>
      <c r="I85" s="27"/>
      <c r="J85" s="27"/>
      <c r="K85" s="28"/>
    </row>
    <row r="86" spans="2:11" x14ac:dyDescent="0.2"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2:11" x14ac:dyDescent="0.2">
      <c r="B87" s="25" t="s">
        <v>55</v>
      </c>
      <c r="C87" s="62"/>
      <c r="D87" s="68"/>
      <c r="E87" s="62"/>
      <c r="F87" s="9"/>
      <c r="G87" s="9"/>
      <c r="H87" s="9"/>
      <c r="I87" s="9"/>
      <c r="J87" s="9"/>
      <c r="K87" s="9"/>
    </row>
    <row r="88" spans="2:11" x14ac:dyDescent="0.2">
      <c r="B88" s="34" t="s">
        <v>56</v>
      </c>
      <c r="C88" s="62">
        <v>0</v>
      </c>
      <c r="D88" s="68">
        <v>3000</v>
      </c>
      <c r="E88" s="62">
        <f>D88-C88</f>
        <v>3000</v>
      </c>
      <c r="F88" s="51">
        <f>C88</f>
        <v>0</v>
      </c>
      <c r="G88" s="51">
        <f>D88</f>
        <v>3000</v>
      </c>
      <c r="H88" s="51">
        <f>G88-F88</f>
        <v>3000</v>
      </c>
      <c r="I88" s="9"/>
      <c r="J88" s="9"/>
      <c r="K88" s="9"/>
    </row>
    <row r="89" spans="2:11" x14ac:dyDescent="0.2">
      <c r="B89" s="34" t="s">
        <v>57</v>
      </c>
      <c r="C89" s="62"/>
      <c r="D89" s="68">
        <v>0</v>
      </c>
      <c r="E89" s="62">
        <f>D89-C89</f>
        <v>0</v>
      </c>
      <c r="F89" s="50">
        <v>0</v>
      </c>
      <c r="G89" s="50">
        <v>0</v>
      </c>
      <c r="H89" s="51">
        <f>G89-F89</f>
        <v>0</v>
      </c>
      <c r="I89" s="9"/>
      <c r="J89" s="9"/>
      <c r="K89" s="9"/>
    </row>
    <row r="90" spans="2:11" ht="13.5" thickBot="1" x14ac:dyDescent="0.25">
      <c r="B90" s="34"/>
      <c r="C90" s="62"/>
      <c r="D90" s="68"/>
      <c r="E90" s="62"/>
      <c r="F90" s="9"/>
      <c r="G90" s="9"/>
      <c r="H90" s="9"/>
      <c r="I90" s="9"/>
      <c r="J90" s="9"/>
      <c r="K90" s="9"/>
    </row>
    <row r="91" spans="2:11" ht="13.5" thickBot="1" x14ac:dyDescent="0.25">
      <c r="B91" s="29" t="s">
        <v>15</v>
      </c>
      <c r="C91" s="65">
        <f>SUM(C88:C89)</f>
        <v>0</v>
      </c>
      <c r="D91" s="65">
        <f t="shared" ref="D91:E91" si="27">SUM(D88:D89)</f>
        <v>3000</v>
      </c>
      <c r="E91" s="65">
        <f t="shared" si="27"/>
        <v>3000</v>
      </c>
      <c r="F91" s="84">
        <f>SUM(F88:F89)</f>
        <v>0</v>
      </c>
      <c r="G91" s="84">
        <f t="shared" ref="G91:H91" si="28">SUM(G88:G89)</f>
        <v>3000</v>
      </c>
      <c r="H91" s="84">
        <f t="shared" si="28"/>
        <v>3000</v>
      </c>
      <c r="I91" s="27"/>
      <c r="J91" s="27"/>
      <c r="K91" s="28"/>
    </row>
    <row r="92" spans="2:11" x14ac:dyDescent="0.2"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2:11" x14ac:dyDescent="0.2">
      <c r="B93" s="63"/>
      <c r="C93" s="62"/>
      <c r="D93" s="62"/>
      <c r="E93" s="62"/>
      <c r="F93" s="9"/>
      <c r="G93" s="9"/>
      <c r="H93" s="9"/>
      <c r="I93" s="9"/>
      <c r="J93" s="9"/>
      <c r="K93" s="9"/>
    </row>
    <row r="94" spans="2:11" x14ac:dyDescent="0.2">
      <c r="B94" s="63" t="s">
        <v>58</v>
      </c>
      <c r="C94" s="62">
        <v>515.04</v>
      </c>
      <c r="D94" s="62">
        <v>127973.59</v>
      </c>
      <c r="E94" s="62">
        <f>D94-C94</f>
        <v>127458.55</v>
      </c>
      <c r="F94" s="51">
        <v>2945.87</v>
      </c>
      <c r="G94" s="51">
        <f>D94</f>
        <v>127973.59</v>
      </c>
      <c r="H94" s="51">
        <f>G94-F94</f>
        <v>125027.72</v>
      </c>
      <c r="I94" s="102" t="s">
        <v>71</v>
      </c>
      <c r="J94" s="9"/>
      <c r="K94" s="9"/>
    </row>
    <row r="95" spans="2:11" ht="13.5" thickBot="1" x14ac:dyDescent="0.25">
      <c r="B95" s="63"/>
      <c r="C95" s="62"/>
      <c r="D95" s="62"/>
      <c r="E95" s="62"/>
      <c r="F95" s="9"/>
      <c r="G95" s="9"/>
      <c r="H95" s="9"/>
      <c r="I95" s="9"/>
      <c r="J95" s="9"/>
      <c r="K95" s="9"/>
    </row>
    <row r="96" spans="2:11" ht="13.5" thickBot="1" x14ac:dyDescent="0.25">
      <c r="B96" s="64" t="s">
        <v>25</v>
      </c>
      <c r="C96" s="73">
        <f>C25+C36+C43+C60+C72+C77+C85+C91+C94</f>
        <v>380592.97</v>
      </c>
      <c r="D96" s="73">
        <f t="shared" ref="D96:H96" si="29">D25+D36+D43+D60+D72+D77+D85+D91+D94</f>
        <v>1557086.99</v>
      </c>
      <c r="E96" s="73">
        <f t="shared" si="29"/>
        <v>1176494.02</v>
      </c>
      <c r="F96" s="73">
        <f t="shared" si="29"/>
        <v>567032.25000000012</v>
      </c>
      <c r="G96" s="73">
        <f t="shared" si="29"/>
        <v>1675128.99</v>
      </c>
      <c r="H96" s="73">
        <f t="shared" si="29"/>
        <v>1108096.7400000002</v>
      </c>
      <c r="I96" s="60"/>
      <c r="J96" s="86"/>
      <c r="K96" s="106"/>
    </row>
    <row r="99" spans="2:7" x14ac:dyDescent="0.2">
      <c r="C99" s="96"/>
      <c r="F99" s="110"/>
    </row>
    <row r="100" spans="2:7" x14ac:dyDescent="0.2">
      <c r="B100" t="s">
        <v>78</v>
      </c>
      <c r="C100" s="96"/>
      <c r="D100" s="96"/>
      <c r="F100" s="110"/>
    </row>
    <row r="101" spans="2:7" x14ac:dyDescent="0.2">
      <c r="B101" t="s">
        <v>73</v>
      </c>
      <c r="C101" s="96"/>
      <c r="F101" s="110"/>
      <c r="G101" s="96"/>
    </row>
    <row r="102" spans="2:7" x14ac:dyDescent="0.2">
      <c r="B102" t="s">
        <v>74</v>
      </c>
      <c r="C102" s="96"/>
      <c r="E102" s="96"/>
      <c r="F102" s="96"/>
    </row>
    <row r="103" spans="2:7" x14ac:dyDescent="0.2">
      <c r="C103" s="96"/>
    </row>
    <row r="109" spans="2:7" x14ac:dyDescent="0.2">
      <c r="F109" s="110"/>
    </row>
  </sheetData>
  <mergeCells count="8">
    <mergeCell ref="B4:J4"/>
    <mergeCell ref="C13:E13"/>
    <mergeCell ref="F13:H13"/>
    <mergeCell ref="C14:E14"/>
    <mergeCell ref="F14:H14"/>
    <mergeCell ref="B7:J7"/>
    <mergeCell ref="B8:J8"/>
    <mergeCell ref="B6:J6"/>
  </mergeCells>
  <phoneticPr fontId="0" type="noConversion"/>
  <pageMargins left="0.51" right="0.75" top="0.43" bottom="0.36" header="0.21" footer="0.18"/>
  <pageSetup paperSize="9" scale="60" orientation="landscape" r:id="rId1"/>
  <headerFooter alignWithMargins="0"/>
  <ignoredErrors>
    <ignoredError sqref="F8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7"/>
  <sheetViews>
    <sheetView topLeftCell="B1" workbookViewId="0">
      <selection activeCell="C19" sqref="C19"/>
    </sheetView>
  </sheetViews>
  <sheetFormatPr defaultRowHeight="12.75" x14ac:dyDescent="0.2"/>
  <cols>
    <col min="2" max="2" width="6.7109375" customWidth="1"/>
    <col min="3" max="3" width="78.7109375" customWidth="1"/>
    <col min="4" max="4" width="32.28515625" customWidth="1"/>
    <col min="5" max="5" width="21.85546875" customWidth="1"/>
    <col min="6" max="6" width="14" bestFit="1" customWidth="1"/>
    <col min="7" max="7" width="13.7109375" customWidth="1"/>
    <col min="8" max="8" width="14" bestFit="1" customWidth="1"/>
  </cols>
  <sheetData>
    <row r="1" spans="3:8" x14ac:dyDescent="0.2">
      <c r="C1" s="4"/>
      <c r="D1" s="4"/>
      <c r="E1" s="4"/>
    </row>
    <row r="2" spans="3:8" x14ac:dyDescent="0.2">
      <c r="C2" s="127" t="s">
        <v>68</v>
      </c>
      <c r="D2" s="127"/>
      <c r="E2" s="127"/>
    </row>
    <row r="3" spans="3:8" ht="15" x14ac:dyDescent="0.25">
      <c r="C3" s="133" t="s">
        <v>21</v>
      </c>
      <c r="D3" s="133"/>
      <c r="E3" s="133"/>
    </row>
    <row r="4" spans="3:8" ht="15" x14ac:dyDescent="0.25">
      <c r="C4" s="107" t="s">
        <v>32</v>
      </c>
      <c r="D4" s="83"/>
      <c r="E4" s="83"/>
    </row>
    <row r="5" spans="3:8" ht="15" x14ac:dyDescent="0.25">
      <c r="C5" s="83"/>
      <c r="D5" s="83"/>
      <c r="E5" s="83"/>
    </row>
    <row r="6" spans="3:8" s="46" customFormat="1" ht="24" x14ac:dyDescent="0.2">
      <c r="C6" s="45" t="s">
        <v>26</v>
      </c>
      <c r="D6" s="45" t="s">
        <v>27</v>
      </c>
      <c r="E6" s="45" t="s">
        <v>28</v>
      </c>
      <c r="F6" s="45" t="s">
        <v>29</v>
      </c>
      <c r="G6" s="45" t="s">
        <v>30</v>
      </c>
      <c r="H6" s="45" t="s">
        <v>31</v>
      </c>
    </row>
    <row r="7" spans="3:8" x14ac:dyDescent="0.2">
      <c r="C7" s="95"/>
      <c r="D7" s="9"/>
      <c r="E7" s="9"/>
      <c r="F7" s="9"/>
      <c r="G7" s="9"/>
      <c r="H7" s="9"/>
    </row>
    <row r="8" spans="3:8" x14ac:dyDescent="0.2">
      <c r="C8" s="95"/>
      <c r="D8" s="95"/>
      <c r="E8" s="95"/>
      <c r="F8" s="97"/>
      <c r="G8" s="97"/>
      <c r="H8" s="98"/>
    </row>
    <row r="9" spans="3:8" x14ac:dyDescent="0.2">
      <c r="C9" s="95"/>
      <c r="D9" s="95"/>
      <c r="E9" s="95"/>
      <c r="F9" s="9"/>
      <c r="G9" s="9"/>
      <c r="H9" s="9"/>
    </row>
    <row r="10" spans="3:8" x14ac:dyDescent="0.2">
      <c r="C10" s="95"/>
      <c r="D10" s="9"/>
      <c r="E10" s="9"/>
      <c r="F10" s="9"/>
      <c r="G10" s="9"/>
      <c r="H10" s="9"/>
    </row>
    <row r="11" spans="3:8" x14ac:dyDescent="0.2">
      <c r="C11" s="95"/>
      <c r="D11" s="9"/>
      <c r="E11" s="9"/>
      <c r="F11" s="9"/>
      <c r="G11" s="9"/>
      <c r="H11" s="9"/>
    </row>
    <row r="12" spans="3:8" x14ac:dyDescent="0.2">
      <c r="C12" s="95"/>
      <c r="D12" s="9"/>
      <c r="E12" s="9"/>
      <c r="F12" s="9"/>
      <c r="G12" s="9"/>
      <c r="H12" s="9"/>
    </row>
    <row r="13" spans="3:8" x14ac:dyDescent="0.2">
      <c r="C13" s="95"/>
      <c r="D13" s="95"/>
      <c r="E13" s="95"/>
      <c r="F13" s="97"/>
      <c r="G13" s="97"/>
      <c r="H13" s="98"/>
    </row>
    <row r="14" spans="3:8" x14ac:dyDescent="0.2">
      <c r="C14" s="95"/>
      <c r="D14" s="95"/>
      <c r="E14" s="95"/>
      <c r="F14" s="9"/>
      <c r="G14" s="9"/>
      <c r="H14" s="9"/>
    </row>
    <row r="15" spans="3:8" x14ac:dyDescent="0.2">
      <c r="C15" s="95"/>
      <c r="D15" s="95"/>
      <c r="E15" s="95"/>
      <c r="F15" s="9"/>
      <c r="G15" s="9"/>
      <c r="H15" s="9"/>
    </row>
    <row r="16" spans="3:8" x14ac:dyDescent="0.2">
      <c r="C16" s="95"/>
      <c r="D16" s="9"/>
      <c r="E16" s="95"/>
      <c r="F16" s="9"/>
      <c r="G16" s="9"/>
      <c r="H16" s="9"/>
    </row>
    <row r="17" spans="3:8" x14ac:dyDescent="0.2">
      <c r="C17" s="95"/>
      <c r="D17" s="9"/>
      <c r="E17" s="95"/>
      <c r="F17" s="9"/>
      <c r="G17" s="9"/>
      <c r="H17" s="9"/>
    </row>
    <row r="18" spans="3:8" x14ac:dyDescent="0.2">
      <c r="C18" s="95"/>
      <c r="D18" s="9"/>
      <c r="E18" s="9"/>
      <c r="F18" s="9"/>
      <c r="G18" s="9"/>
      <c r="H18" s="9"/>
    </row>
    <row r="19" spans="3:8" x14ac:dyDescent="0.2">
      <c r="C19" s="47"/>
      <c r="D19" s="9"/>
      <c r="E19" s="9"/>
      <c r="F19" s="9"/>
      <c r="G19" s="9"/>
      <c r="H19" s="9"/>
    </row>
    <row r="20" spans="3:8" x14ac:dyDescent="0.2">
      <c r="C20" s="47"/>
      <c r="D20" s="9"/>
      <c r="E20" s="9"/>
      <c r="F20" s="9"/>
      <c r="G20" s="9"/>
      <c r="H20" s="9"/>
    </row>
    <row r="21" spans="3:8" x14ac:dyDescent="0.2">
      <c r="C21" s="95"/>
      <c r="D21" s="9"/>
      <c r="E21" s="9"/>
      <c r="F21" s="9"/>
      <c r="G21" s="9"/>
      <c r="H21" s="9"/>
    </row>
    <row r="22" spans="3:8" x14ac:dyDescent="0.2">
      <c r="C22" s="9"/>
      <c r="D22" s="9"/>
      <c r="E22" s="9"/>
      <c r="F22" s="9"/>
      <c r="G22" s="9"/>
      <c r="H22" s="9"/>
    </row>
    <row r="23" spans="3:8" x14ac:dyDescent="0.2">
      <c r="C23" s="95"/>
      <c r="D23" s="9"/>
      <c r="E23" s="9"/>
      <c r="F23" s="9"/>
      <c r="G23" s="9"/>
      <c r="H23" s="9"/>
    </row>
    <row r="24" spans="3:8" x14ac:dyDescent="0.2">
      <c r="C24" s="95"/>
      <c r="D24" s="95"/>
      <c r="E24" s="9"/>
      <c r="F24" s="99"/>
      <c r="G24" s="99"/>
      <c r="H24" s="99"/>
    </row>
    <row r="25" spans="3:8" x14ac:dyDescent="0.2">
      <c r="C25" s="95"/>
      <c r="D25" s="95"/>
      <c r="E25" s="9"/>
      <c r="F25" s="9"/>
      <c r="G25" s="9"/>
      <c r="H25" s="9"/>
    </row>
    <row r="26" spans="3:8" x14ac:dyDescent="0.2">
      <c r="C26" s="95"/>
      <c r="D26" s="95"/>
      <c r="E26" s="9"/>
      <c r="F26" s="9"/>
      <c r="G26" s="9"/>
      <c r="H26" s="9"/>
    </row>
    <row r="27" spans="3:8" x14ac:dyDescent="0.2">
      <c r="C27" s="9"/>
      <c r="D27" s="9"/>
      <c r="E27" s="9"/>
      <c r="F27" s="9"/>
      <c r="G27" s="9"/>
      <c r="H27" s="9"/>
    </row>
  </sheetData>
  <mergeCells count="2">
    <mergeCell ref="C2:E2"/>
    <mergeCell ref="C3:E3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Sources and Uses of Funds</vt:lpstr>
      <vt:lpstr>uses of fund by component</vt:lpstr>
      <vt:lpstr>notes</vt:lpstr>
    </vt:vector>
  </TitlesOfParts>
  <Company>TANROADS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Finance Officer</cp:lastModifiedBy>
  <cp:lastPrinted>2016-12-16T10:40:07Z</cp:lastPrinted>
  <dcterms:created xsi:type="dcterms:W3CDTF">2007-11-21T06:38:14Z</dcterms:created>
  <dcterms:modified xsi:type="dcterms:W3CDTF">2016-12-16T11:03:52Z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1358434020</vt:i4>
  </property>
  <property fmtid="{D5CDD505-2E9C-101B-9397-08002B2CF9AE}" pid="3" name="_EmailSubject">
    <vt:lpwstr>Proposed Financial  Schedules for the new CTCRP - TANROADS</vt:lpwstr>
  </property>
  <property fmtid="{D5CDD505-2E9C-101B-9397-08002B2CF9AE}" pid="4" name="_AuthorEmail">
    <vt:lpwstr>meritus.njeama@tanroads.org</vt:lpwstr>
  </property>
  <property fmtid="{D5CDD505-2E9C-101B-9397-08002B2CF9AE}" pid="5" name="_AuthorEmailDisplayName">
    <vt:lpwstr>meritus njeama</vt:lpwstr>
  </property>
  <property fmtid="{D5CDD505-2E9C-101B-9397-08002B2CF9AE}" pid="6" name="_ReviewingToolsShownOnce">
    <vt:lpwstr/>
  </property>
</Properties>
</file>